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360" activeTab="0"/>
  </bookViews>
  <sheets>
    <sheet name="Paskaidrojuma raksts" sheetId="1" r:id="rId1"/>
    <sheet name="Koptāme" sheetId="2" r:id="rId2"/>
    <sheet name="lokālā tāme" sheetId="3" r:id="rId3"/>
  </sheets>
  <definedNames>
    <definedName name="Excel_BuiltIn__FilterDatabase">'lokālā tāme'!$A$11:$J$285</definedName>
    <definedName name="Excel_BuiltIn_Print_Titles">"$#REF!.$A$10:$IU$12"</definedName>
  </definedNames>
  <calcPr fullCalcOnLoad="1"/>
</workbook>
</file>

<file path=xl/sharedStrings.xml><?xml version="1.0" encoding="utf-8"?>
<sst xmlns="http://schemas.openxmlformats.org/spreadsheetml/2006/main" count="272" uniqueCount="179">
  <si>
    <t>Pielikums Nr.1</t>
  </si>
  <si>
    <t>Pasūtītājs:</t>
  </si>
  <si>
    <t>Olaines novada pašvaldība</t>
  </si>
  <si>
    <t>SIA „JUMTU SEGUMU CENTRS”, reģ.nr. LV 40003681808</t>
  </si>
  <si>
    <t>Obekts:</t>
  </si>
  <si>
    <t>Olaines 1. vidusskola</t>
  </si>
  <si>
    <t>Mazā Gāles iela 1, Sigulda, LV-2150</t>
  </si>
  <si>
    <t>Darbība:</t>
  </si>
  <si>
    <t>A/S SEB Banka, kods: UNLALV2X</t>
  </si>
  <si>
    <t>Lokālā tāme Nr.1</t>
  </si>
  <si>
    <t>Konts: LV61UNLA0050018610464</t>
  </si>
  <si>
    <t xml:space="preserve">Tāmes izmaksas bez PVN: </t>
  </si>
  <si>
    <t>Mēra</t>
  </si>
  <si>
    <t>Apjoms</t>
  </si>
  <si>
    <t>Dau -</t>
  </si>
  <si>
    <t>Vienības izmaksas</t>
  </si>
  <si>
    <t xml:space="preserve">Kopā </t>
  </si>
  <si>
    <t>izmaksa</t>
  </si>
  <si>
    <t>Līdz</t>
  </si>
  <si>
    <t>02.01.13.</t>
  </si>
  <si>
    <t>Par periodu</t>
  </si>
  <si>
    <t>Vēl darāmi</t>
  </si>
  <si>
    <t>N.</t>
  </si>
  <si>
    <t>Kods</t>
  </si>
  <si>
    <t>Darba nosaukums</t>
  </si>
  <si>
    <t>vienība</t>
  </si>
  <si>
    <t>+</t>
  </si>
  <si>
    <t>dzums</t>
  </si>
  <si>
    <t xml:space="preserve">Darbs </t>
  </si>
  <si>
    <t>Materiāls</t>
  </si>
  <si>
    <t>%</t>
  </si>
  <si>
    <t xml:space="preserve">Laika </t>
  </si>
  <si>
    <t>Darba</t>
  </si>
  <si>
    <t xml:space="preserve">Darba </t>
  </si>
  <si>
    <t>Mate-</t>
  </si>
  <si>
    <t>Meha-</t>
  </si>
  <si>
    <t>Kopā,</t>
  </si>
  <si>
    <t>Darb-</t>
  </si>
  <si>
    <t>Iepriekš</t>
  </si>
  <si>
    <t>Paveiktie</t>
  </si>
  <si>
    <t>Atlikušie</t>
  </si>
  <si>
    <t>p.</t>
  </si>
  <si>
    <t>norma,</t>
  </si>
  <si>
    <t>apm.lik-</t>
  </si>
  <si>
    <t>alga,</t>
  </si>
  <si>
    <t>riāli,</t>
  </si>
  <si>
    <t>nismi,</t>
  </si>
  <si>
    <t>Ls</t>
  </si>
  <si>
    <t>ietilpība,</t>
  </si>
  <si>
    <t>darbi</t>
  </si>
  <si>
    <t>k.</t>
  </si>
  <si>
    <t>c/h</t>
  </si>
  <si>
    <t>paveikts</t>
  </si>
  <si>
    <t>Veco skārda detaļu demontāža</t>
  </si>
  <si>
    <t>tm</t>
  </si>
  <si>
    <t>Teknes demontāža</t>
  </si>
  <si>
    <t>t.m.</t>
  </si>
  <si>
    <t>Ventilācijas izvadu apdares demontāža</t>
  </si>
  <si>
    <t xml:space="preserve">m² </t>
  </si>
  <si>
    <t>Apakšklāja ieklāšana</t>
  </si>
  <si>
    <t>Virsklāja ieklāšana</t>
  </si>
  <si>
    <t>Apakšklājs: Ecofleks PV 4.0 kg; Poli 180 g/m2</t>
  </si>
  <si>
    <t>Virsklājs: Unifleks Ekstra EKP 5.5 kg; Poli 180g/m2</t>
  </si>
  <si>
    <t>Gāze</t>
  </si>
  <si>
    <t>baloni</t>
  </si>
  <si>
    <t>Siltumizolācijas ieklāšana</t>
  </si>
  <si>
    <t>Cietā akmens vate ISOVER OL-TOP 100mm</t>
  </si>
  <si>
    <t>Cietā akmens vate ISOVER OL-TOP 30mm</t>
  </si>
  <si>
    <t>Puscietā akmensvate ISOVER OL_P 200mm</t>
  </si>
  <si>
    <t>Putupolistirola plātnes EPS 100, B=100mm</t>
  </si>
  <si>
    <t>m2</t>
  </si>
  <si>
    <t>Siltumizolācijas stiprinājumi (250 mm)</t>
  </si>
  <si>
    <t>gb.</t>
  </si>
  <si>
    <t>Akmens vates stūrīšu griešana un uzstādīšana</t>
  </si>
  <si>
    <t>m</t>
  </si>
  <si>
    <t>Metāla leņķi un stiprinājumi brusas nostiprināšanai</t>
  </si>
  <si>
    <t>Dībeļi brusas stiprināšanai</t>
  </si>
  <si>
    <t>Koka sijas ar būvkalumiem</t>
  </si>
  <si>
    <t xml:space="preserve">m³ </t>
  </si>
  <si>
    <t>Koka sijas ar būvkalumiem montāža</t>
  </si>
  <si>
    <t xml:space="preserve">Mitrumizturīgs saplāksnis </t>
  </si>
  <si>
    <t>Beicēts apdares dēlis 20mm ar stiprinājumiem</t>
  </si>
  <si>
    <t>Fasādes atjaunošana ar siltināšnu</t>
  </si>
  <si>
    <t>Sisltumizolācija akmens vate Rockwool Frontrock Max E = 100mm</t>
  </si>
  <si>
    <t>Līmēšanas java siltumizolācijas loksnēm  Sakret BK</t>
  </si>
  <si>
    <t>iepak.</t>
  </si>
  <si>
    <t>Dībelis stiprināšanai</t>
  </si>
  <si>
    <t>Sakret stiklašķiedras armēšanas siets 145 g/m2</t>
  </si>
  <si>
    <t>Grunts virsmas sagatavošanai pirms dekoratīvā apmetuma uzklāšanas 200g/m2 Sakret PG</t>
  </si>
  <si>
    <t>kg</t>
  </si>
  <si>
    <t>Masā tonēts struktūrapmetums 3,2 kg/m2</t>
  </si>
  <si>
    <t>Ķieģeļu mūrēšana</t>
  </si>
  <si>
    <t>gab</t>
  </si>
  <si>
    <t>Ķieģeļi</t>
  </si>
  <si>
    <t>Cementa java</t>
  </si>
  <si>
    <t>m3</t>
  </si>
  <si>
    <t>Deflektors ventilācijas 110mm</t>
  </si>
  <si>
    <t>gab.</t>
  </si>
  <si>
    <t>Pielaidums pie sienas</t>
  </si>
  <si>
    <t>Lāsene</t>
  </si>
  <si>
    <t xml:space="preserve">Vējamala </t>
  </si>
  <si>
    <t>Ventilācijas izvadu jumtiņi</t>
  </si>
  <si>
    <t>Tekņu montāža apaļā 150 mm</t>
  </si>
  <si>
    <t>Silikons – hermētiķis</t>
  </si>
  <si>
    <t>Nestandarta darbi</t>
  </si>
  <si>
    <t>stunda</t>
  </si>
  <si>
    <t>Strādnieku vagoniņa noma</t>
  </si>
  <si>
    <t>Būvtāfele</t>
  </si>
  <si>
    <t>Inventāra vagoniņš</t>
  </si>
  <si>
    <t>KOPĀ:</t>
  </si>
  <si>
    <t>Materiālu transports tai sk. Vertikālais transp (no materiāliem)</t>
  </si>
  <si>
    <t>Palīgmateriāli (no materiāliem)</t>
  </si>
  <si>
    <t>Tiešās izmaksas KOPĀ</t>
  </si>
  <si>
    <t>Darba devēja sociālais nodoklis</t>
  </si>
  <si>
    <t>Kopā:</t>
  </si>
  <si>
    <t>PVN:</t>
  </si>
  <si>
    <t>Apkures sistēmu un ventilācijas sistēmu ieregulējumu izmaiņa (automātiskā regulēšanas bloka piegāde, uzstādīšana un ieregulēšana)</t>
  </si>
  <si>
    <t>kompl.</t>
  </si>
  <si>
    <t>Ēkas jumta siltināšana, lietus noteku un daļaja PVC logu nomaiņa un apkures sistēmu un ventilācijas sistēmu ieregulēšana</t>
  </si>
  <si>
    <t>Būvniecības izmaksas kopā EUR</t>
  </si>
  <si>
    <t>EUR</t>
  </si>
  <si>
    <t>me,EUR/h</t>
  </si>
  <si>
    <t>Paskaidrojuma raksts</t>
  </si>
  <si>
    <t>Izmaksu aprēķini (tāmes) ir sastādītas, lai pasūtītājs orientētos iespējamās celtniecības izmaksās, pamatojoties uz vienkāršotās renovācijas projektu. Būvizmaksas ir sastādītas atbilstoši pasūtītāja prasībām.</t>
  </si>
  <si>
    <t>Būvizmaksu  aprēķini veikti par pamatu ņemot un aktualizējot:</t>
  </si>
  <si>
    <t xml:space="preserve">1)      Celtniecības un remontu darbu izcenojumu krājumus; </t>
  </si>
  <si>
    <t>2)      CN un I IV-5-82, CN un I IV-2-82;</t>
  </si>
  <si>
    <t>4)      „Būvdarbu izcenojuma katalogs 2007” (SIA “ MV projekts”);</t>
  </si>
  <si>
    <t>5)      „Materiālu izlietojums celtniecības un remonta darbos”, Ilmārs Doršs, LiePA, 2007. – 252 lpp.</t>
  </si>
  <si>
    <t>6)      „Darbaspēka izmaksas celtniecības un remonta darbos”, Ilmārs Doršs, LiePA, 2006. – 194 lpp.</t>
  </si>
  <si>
    <t>7)      kā arī celtniecības organizāciju un būvmateriālu tirgotāju norādījumus un piedāvājumus.</t>
  </si>
  <si>
    <t>Būvizmaksu aprēķins sastāv no :</t>
  </si>
  <si>
    <t>a.     Pasūtītāja būvniecības koptāmes;</t>
  </si>
  <si>
    <t>a)    Pasūtītāja būvniecības koptāme</t>
  </si>
  <si>
    <t>Pasūtītāja būvniecības koptāmē tiek ietverts :</t>
  </si>
  <si>
    <t>-</t>
  </si>
  <si>
    <t xml:space="preserve">būvniecības izmaksas no kopsavilkuma aprēķina pa darbu veidiem bez PVN; </t>
  </si>
  <si>
    <t>Katram darbu veidam tiek parādīta tāmes tiešās izmaksas bez PVN- darba alga, materiāli, mehānismi, kā arī katra darbu veida kopējā darbietilpība.</t>
  </si>
  <si>
    <t>Tāme tiek noslēgta ar:</t>
  </si>
  <si>
    <t>virsizdevumi 3% ;</t>
  </si>
  <si>
    <t>Būvuzņēmēja administratīvie izdevumi un peļņa 7%;</t>
  </si>
  <si>
    <t>c)    Lokālās tāmes</t>
  </si>
  <si>
    <t>Lokālās tāmēs tiek aprēķinātas visas tiešās izmaksas, paredzot tiešo izmaksu izdevumos arī materiālu un būvgružu transporta izdevumus 5%.</t>
  </si>
  <si>
    <t>d)    Darbu apjomi</t>
  </si>
  <si>
    <t xml:space="preserve">Kā tāmju pielikums tiek pievienoti darbu apjomi, kas tika ņemti par pamatu izmaksas aprēķina sastādīšanai. </t>
  </si>
  <si>
    <r>
      <t xml:space="preserve">3)      </t>
    </r>
    <r>
      <rPr>
        <sz val="8"/>
        <color indexed="8"/>
        <rFont val="Arial Narrow"/>
        <family val="2"/>
      </rPr>
      <t>„Būvniecības tāmju normatīvi”. - Rīga : SIA El-Beta, 2002. - 88 lpp</t>
    </r>
    <r>
      <rPr>
        <sz val="8"/>
        <rFont val="Arial Narrow"/>
        <family val="2"/>
      </rPr>
      <t>.</t>
    </r>
  </si>
  <si>
    <r>
      <t xml:space="preserve">b.     </t>
    </r>
    <r>
      <rPr>
        <sz val="8"/>
        <rFont val="Arial Narrow"/>
        <family val="2"/>
      </rPr>
      <t>Kopsavilkuma aprēķiniem pa darbu veidiem;</t>
    </r>
  </si>
  <si>
    <r>
      <t xml:space="preserve">c.     </t>
    </r>
    <r>
      <rPr>
        <sz val="8"/>
        <rFont val="Arial Narrow"/>
        <family val="2"/>
      </rPr>
      <t>Lokālām tāmēm;</t>
    </r>
  </si>
  <si>
    <r>
      <t xml:space="preserve">d.     </t>
    </r>
    <r>
      <rPr>
        <sz val="8"/>
        <rFont val="Arial Narrow"/>
        <family val="2"/>
      </rPr>
      <t>Darbu apjomiem.</t>
    </r>
  </si>
  <si>
    <r>
      <t xml:space="preserve">b)    </t>
    </r>
    <r>
      <rPr>
        <b/>
        <i/>
        <sz val="8"/>
        <color indexed="8"/>
        <rFont val="Arial Narrow"/>
        <family val="2"/>
      </rPr>
      <t>Kopsavilkuma aprēķini pa darbu veidiem</t>
    </r>
  </si>
  <si>
    <t>darba devēja soc.nodoklis 23.59%</t>
  </si>
  <si>
    <t>Objekts:</t>
  </si>
  <si>
    <t>Olaines 1. vidusskolas ēkas jumta siltināšana un lietus noteku nomaiņa</t>
  </si>
  <si>
    <t>Objekta adrese:</t>
  </si>
  <si>
    <t>Zeiferta iela 4, Olaine, Olaines nov., LV-2114</t>
  </si>
  <si>
    <t>Būvobjekta tāmju kopsavilkums</t>
  </si>
  <si>
    <t>Kopēja darbietilpība, c/st.:</t>
  </si>
  <si>
    <t>Nr.p.k.</t>
  </si>
  <si>
    <t>Kods, tāmes Nr.</t>
  </si>
  <si>
    <t>Darba veids vai konstruktīvā elementa nosaukums</t>
  </si>
  <si>
    <t>tai skaitā</t>
  </si>
  <si>
    <t>Darbietilpība                 (c/h)</t>
  </si>
  <si>
    <t>1-1</t>
  </si>
  <si>
    <t> Kopā bez pieskaitāmajām izmaksā:</t>
  </si>
  <si>
    <t>Kopā pieskaitāmās izmaksas:</t>
  </si>
  <si>
    <t>Kopā bez PVN:</t>
  </si>
  <si>
    <t>Par kopējo summu ar PVN, EUR:</t>
  </si>
  <si>
    <t>Tāmes tiešās izmaksas        (EUR)</t>
  </si>
  <si>
    <t>Darba alga                 (EUR)</t>
  </si>
  <si>
    <t>Materiāli                       (EUR)</t>
  </si>
  <si>
    <t>Mehānismi             (EUR)</t>
  </si>
  <si>
    <t>Darba devēja sociālais nodoklis - ( 23.59) %:</t>
  </si>
  <si>
    <t>Tāme tiek aprēķināta 2014.gada tirgus cenās ar valdības noteikto PVN 21% lielumu.</t>
  </si>
  <si>
    <t>Stikla pakešu nomaiņa esošajiem PVC logu blokiem ar parasto stiklojumu (bez pārklajuma) uz jauno stikla pakešu  U≤1,2 (W/m2K).</t>
  </si>
  <si>
    <t>Virsizdevumi - (_) % t.sk. darba aizsardzība:</t>
  </si>
  <si>
    <t>Būvuzņēmēja administratīvie izdevumi un peļņa - (_ %:</t>
  </si>
  <si>
    <t>_%</t>
  </si>
  <si>
    <t>Būvuzņēmēja administratīvie izdevumi un peļņa - (__) %:</t>
  </si>
  <si>
    <t>Virsizdevumi - (___) % t.sk. darba aizsardzība: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</si>
</sst>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yyyy&quot;. gada &quot;dd/\ mmmm/"/>
    <numFmt numFmtId="165" formatCode="dd/mm/yy"/>
    <numFmt numFmtId="166" formatCode="yyyy/&quot; gada&quot;\ &quot;aprīlī&quot;"/>
    <numFmt numFmtId="167" formatCode="0.000"/>
  </numFmts>
  <fonts count="68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10"/>
      <name val="Helv"/>
      <family val="0"/>
    </font>
    <font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sz val="8"/>
      <color indexed="30"/>
      <name val="Tahoma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Times New Roman"/>
      <family val="0"/>
    </font>
    <font>
      <b/>
      <u val="single"/>
      <sz val="10.5"/>
      <color indexed="8"/>
      <name val="Times New Roman"/>
      <family val="0"/>
    </font>
    <font>
      <sz val="10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righ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67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right" indent="2"/>
    </xf>
    <xf numFmtId="0" fontId="4" fillId="0" borderId="0" xfId="0" applyFont="1" applyAlignment="1">
      <alignment horizontal="right"/>
    </xf>
    <xf numFmtId="0" fontId="5" fillId="34" borderId="0" xfId="0" applyFont="1" applyFill="1" applyAlignment="1">
      <alignment horizontal="right"/>
    </xf>
    <xf numFmtId="0" fontId="1" fillId="34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1" fillId="35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64" fontId="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7" fillId="37" borderId="0" xfId="0" applyNumberFormat="1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9" fontId="9" fillId="33" borderId="1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9" fontId="1" fillId="34" borderId="21" xfId="0" applyNumberFormat="1" applyFont="1" applyFill="1" applyBorder="1" applyAlignment="1">
      <alignment horizontal="center" vertical="center"/>
    </xf>
    <xf numFmtId="9" fontId="1" fillId="35" borderId="21" xfId="0" applyNumberFormat="1" applyFont="1" applyFill="1" applyBorder="1" applyAlignment="1">
      <alignment horizontal="center" vertical="center"/>
    </xf>
    <xf numFmtId="9" fontId="1" fillId="36" borderId="21" xfId="0" applyNumberFormat="1" applyFont="1" applyFill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9" fontId="1" fillId="34" borderId="22" xfId="0" applyNumberFormat="1" applyFont="1" applyFill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2" fontId="1" fillId="34" borderId="21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34" borderId="25" xfId="0" applyNumberFormat="1" applyFont="1" applyFill="1" applyBorder="1" applyAlignment="1">
      <alignment horizontal="center"/>
    </xf>
    <xf numFmtId="2" fontId="7" fillId="34" borderId="2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33" borderId="26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2" fillId="0" borderId="28" xfId="0" applyFont="1" applyFill="1" applyBorder="1" applyAlignment="1">
      <alignment horizontal="right"/>
    </xf>
    <xf numFmtId="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33" borderId="26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9" fontId="13" fillId="34" borderId="21" xfId="0" applyNumberFormat="1" applyFont="1" applyFill="1" applyBorder="1" applyAlignment="1">
      <alignment horizontal="center" vertical="center"/>
    </xf>
    <xf numFmtId="9" fontId="13" fillId="35" borderId="21" xfId="0" applyNumberFormat="1" applyFont="1" applyFill="1" applyBorder="1" applyAlignment="1">
      <alignment horizontal="center" vertical="center"/>
    </xf>
    <xf numFmtId="9" fontId="13" fillId="36" borderId="21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right"/>
    </xf>
    <xf numFmtId="2" fontId="7" fillId="0" borderId="22" xfId="0" applyNumberFormat="1" applyFont="1" applyBorder="1" applyAlignment="1">
      <alignment horizontal="center"/>
    </xf>
    <xf numFmtId="2" fontId="7" fillId="34" borderId="2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10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2" fontId="1" fillId="0" borderId="22" xfId="0" applyNumberFormat="1" applyFont="1" applyFill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8" borderId="21" xfId="0" applyFont="1" applyFill="1" applyBorder="1" applyAlignment="1">
      <alignment horizontal="center"/>
    </xf>
    <xf numFmtId="0" fontId="1" fillId="38" borderId="21" xfId="0" applyFont="1" applyFill="1" applyBorder="1" applyAlignment="1">
      <alignment/>
    </xf>
    <xf numFmtId="2" fontId="7" fillId="39" borderId="22" xfId="0" applyNumberFormat="1" applyFont="1" applyFill="1" applyBorder="1" applyAlignment="1">
      <alignment horizontal="center"/>
    </xf>
    <xf numFmtId="9" fontId="1" fillId="0" borderId="21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55" applyFont="1" applyAlignment="1" applyProtection="1">
      <alignment horizontal="center"/>
      <protection hidden="1" locked="0"/>
    </xf>
    <xf numFmtId="0" fontId="15" fillId="0" borderId="0" xfId="55" applyFont="1" applyAlignment="1" applyProtection="1">
      <alignment horizontal="center"/>
      <protection hidden="1" locked="0"/>
    </xf>
    <xf numFmtId="0" fontId="15" fillId="0" borderId="0" xfId="55" applyFont="1" applyAlignment="1" applyProtection="1">
      <alignment horizontal="right"/>
      <protection hidden="1" locked="0"/>
    </xf>
    <xf numFmtId="0" fontId="15" fillId="0" borderId="0" xfId="55" applyFont="1" applyProtection="1">
      <alignment/>
      <protection hidden="1" locked="0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right" vertical="center"/>
    </xf>
    <xf numFmtId="0" fontId="19" fillId="0" borderId="0" xfId="56" applyFont="1">
      <alignment/>
      <protection/>
    </xf>
    <xf numFmtId="0" fontId="20" fillId="0" borderId="0" xfId="56" applyFont="1" applyAlignment="1">
      <alignment horizontal="center"/>
      <protection/>
    </xf>
    <xf numFmtId="0" fontId="19" fillId="0" borderId="0" xfId="56" applyFont="1" applyAlignment="1">
      <alignment horizontal="center"/>
      <protection/>
    </xf>
    <xf numFmtId="0" fontId="19" fillId="0" borderId="0" xfId="56" applyFont="1" applyAlignment="1">
      <alignment horizontal="justify"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horizontal="left" indent="2"/>
      <protection/>
    </xf>
    <xf numFmtId="0" fontId="19" fillId="0" borderId="0" xfId="56" applyFont="1" applyAlignment="1">
      <alignment horizontal="left" indent="8"/>
      <protection/>
    </xf>
    <xf numFmtId="0" fontId="22" fillId="0" borderId="0" xfId="56" applyFont="1" applyAlignment="1">
      <alignment horizontal="left" indent="8"/>
      <protection/>
    </xf>
    <xf numFmtId="0" fontId="23" fillId="0" borderId="0" xfId="56" applyFont="1">
      <alignment/>
      <protection/>
    </xf>
    <xf numFmtId="0" fontId="23" fillId="0" borderId="0" xfId="56" applyFont="1" applyAlignment="1">
      <alignment horizontal="left" indent="12"/>
      <protection/>
    </xf>
    <xf numFmtId="0" fontId="19" fillId="0" borderId="0" xfId="56" applyFont="1" applyAlignment="1">
      <alignment horizontal="right"/>
      <protection/>
    </xf>
    <xf numFmtId="0" fontId="21" fillId="0" borderId="0" xfId="56" applyFont="1" applyAlignment="1">
      <alignment horizontal="left" indent="2"/>
      <protection/>
    </xf>
    <xf numFmtId="0" fontId="24" fillId="0" borderId="0" xfId="56" applyFont="1" applyAlignment="1">
      <alignment horizontal="left" indent="12"/>
      <protection/>
    </xf>
    <xf numFmtId="0" fontId="21" fillId="0" borderId="0" xfId="56" applyFont="1">
      <alignment/>
      <protection/>
    </xf>
    <xf numFmtId="0" fontId="21" fillId="0" borderId="0" xfId="56" applyFont="1" applyAlignment="1">
      <alignment horizontal="left" indent="4"/>
      <protection/>
    </xf>
    <xf numFmtId="0" fontId="19" fillId="0" borderId="0" xfId="56" applyFont="1" applyAlignment="1">
      <alignment horizontal="left"/>
      <protection/>
    </xf>
    <xf numFmtId="0" fontId="21" fillId="0" borderId="0" xfId="56" applyFont="1" applyAlignment="1">
      <alignment/>
      <protection/>
    </xf>
    <xf numFmtId="0" fontId="21" fillId="0" borderId="0" xfId="56" applyFont="1" applyAlignment="1">
      <alignment horizontal="justify"/>
      <protection/>
    </xf>
    <xf numFmtId="166" fontId="16" fillId="0" borderId="0" xfId="0" applyNumberFormat="1" applyFont="1" applyFill="1" applyAlignment="1" applyProtection="1">
      <alignment horizontal="left"/>
      <protection hidden="1" locked="0"/>
    </xf>
    <xf numFmtId="0" fontId="16" fillId="0" borderId="0" xfId="0" applyFont="1" applyFill="1" applyAlignment="1">
      <alignment/>
    </xf>
    <xf numFmtId="49" fontId="25" fillId="0" borderId="0" xfId="0" applyNumberFormat="1" applyFont="1" applyFill="1" applyAlignment="1">
      <alignment horizontal="left" vertical="center"/>
    </xf>
    <xf numFmtId="49" fontId="25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 applyProtection="1">
      <alignment/>
      <protection hidden="1" locked="0"/>
    </xf>
    <xf numFmtId="0" fontId="1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2" fontId="26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 vertical="center"/>
    </xf>
    <xf numFmtId="4" fontId="28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4" fontId="16" fillId="0" borderId="0" xfId="0" applyNumberFormat="1" applyFont="1" applyFill="1" applyAlignment="1">
      <alignment horizontal="left" vertical="center"/>
    </xf>
    <xf numFmtId="0" fontId="16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29" fillId="0" borderId="30" xfId="0" applyFont="1" applyFill="1" applyBorder="1" applyAlignment="1">
      <alignment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vertical="center" wrapText="1"/>
    </xf>
    <xf numFmtId="4" fontId="29" fillId="0" borderId="30" xfId="0" applyNumberFormat="1" applyFont="1" applyFill="1" applyBorder="1" applyAlignment="1">
      <alignment vertical="center" wrapText="1"/>
    </xf>
    <xf numFmtId="4" fontId="28" fillId="0" borderId="31" xfId="0" applyNumberFormat="1" applyFont="1" applyFill="1" applyBorder="1" applyAlignment="1">
      <alignment vertical="center" wrapText="1"/>
    </xf>
    <xf numFmtId="4" fontId="16" fillId="0" borderId="31" xfId="0" applyNumberFormat="1" applyFont="1" applyFill="1" applyBorder="1" applyAlignment="1">
      <alignment vertical="center"/>
    </xf>
    <xf numFmtId="4" fontId="16" fillId="0" borderId="0" xfId="0" applyNumberFormat="1" applyFont="1" applyFill="1" applyAlignment="1">
      <alignment vertical="center"/>
    </xf>
    <xf numFmtId="4" fontId="28" fillId="0" borderId="31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left" vertical="center" wrapText="1"/>
    </xf>
    <xf numFmtId="2" fontId="7" fillId="0" borderId="21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16" fillId="0" borderId="0" xfId="0" applyFont="1" applyFill="1" applyBorder="1" applyAlignment="1" applyProtection="1">
      <alignment horizontal="center"/>
      <protection hidden="1" locked="0"/>
    </xf>
    <xf numFmtId="0" fontId="15" fillId="0" borderId="0" xfId="55" applyFont="1" applyFill="1" applyBorder="1" applyProtection="1">
      <alignment/>
      <protection hidden="1" locked="0"/>
    </xf>
    <xf numFmtId="0" fontId="16" fillId="0" borderId="0" xfId="55" applyFont="1" applyFill="1" applyBorder="1" applyAlignment="1" applyProtection="1">
      <alignment horizontal="center"/>
      <protection hidden="1" locked="0"/>
    </xf>
    <xf numFmtId="0" fontId="15" fillId="0" borderId="0" xfId="0" applyFont="1" applyFill="1" applyAlignment="1">
      <alignment horizontal="right"/>
    </xf>
    <xf numFmtId="14" fontId="1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/>
    </xf>
    <xf numFmtId="167" fontId="1" fillId="0" borderId="21" xfId="0" applyNumberFormat="1" applyFont="1" applyBorder="1" applyAlignment="1">
      <alignment horizontal="center" vertical="center"/>
    </xf>
    <xf numFmtId="0" fontId="19" fillId="0" borderId="0" xfId="56" applyFont="1" applyAlignment="1">
      <alignment horizontal="left" wrapText="1"/>
      <protection/>
    </xf>
    <xf numFmtId="0" fontId="21" fillId="0" borderId="0" xfId="56" applyFont="1" applyAlignment="1">
      <alignment horizontal="left" wrapText="1"/>
      <protection/>
    </xf>
    <xf numFmtId="0" fontId="16" fillId="0" borderId="32" xfId="0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horizontal="right" vertical="center"/>
    </xf>
    <xf numFmtId="0" fontId="16" fillId="0" borderId="34" xfId="0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horizontal="right" vertical="center"/>
    </xf>
    <xf numFmtId="0" fontId="28" fillId="0" borderId="33" xfId="0" applyFont="1" applyFill="1" applyBorder="1" applyAlignment="1">
      <alignment horizontal="right" vertical="center"/>
    </xf>
    <xf numFmtId="0" fontId="28" fillId="0" borderId="34" xfId="0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horizontal="right" vertical="center" wrapText="1"/>
    </xf>
    <xf numFmtId="0" fontId="28" fillId="0" borderId="33" xfId="0" applyFont="1" applyFill="1" applyBorder="1" applyAlignment="1">
      <alignment horizontal="right" vertical="center" wrapText="1"/>
    </xf>
    <xf numFmtId="0" fontId="28" fillId="0" borderId="34" xfId="0" applyFont="1" applyFill="1" applyBorder="1" applyAlignment="1">
      <alignment horizontal="right" vertical="center" wrapText="1"/>
    </xf>
    <xf numFmtId="0" fontId="16" fillId="0" borderId="32" xfId="0" applyFont="1" applyFill="1" applyBorder="1" applyAlignment="1">
      <alignment horizontal="right" vertical="center" wrapText="1"/>
    </xf>
    <xf numFmtId="0" fontId="16" fillId="0" borderId="33" xfId="0" applyFont="1" applyFill="1" applyBorder="1" applyAlignment="1">
      <alignment horizontal="right" vertical="center" wrapText="1"/>
    </xf>
    <xf numFmtId="0" fontId="16" fillId="0" borderId="34" xfId="0" applyFont="1" applyFill="1" applyBorder="1" applyAlignment="1">
      <alignment horizontal="right" vertical="center" wrapText="1"/>
    </xf>
    <xf numFmtId="0" fontId="28" fillId="0" borderId="31" xfId="0" applyFont="1" applyFill="1" applyBorder="1" applyAlignment="1">
      <alignment horizontal="right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2" fontId="14" fillId="39" borderId="36" xfId="0" applyNumberFormat="1" applyFont="1" applyFill="1" applyBorder="1" applyAlignment="1">
      <alignment horizontal="right"/>
    </xf>
    <xf numFmtId="2" fontId="7" fillId="39" borderId="24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 horizontal="right"/>
    </xf>
    <xf numFmtId="0" fontId="1" fillId="0" borderId="37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Copy of BMX Mezaparks_Pasutitaja tames Gala variants" xfId="56"/>
    <cellStyle name="Note" xfId="57"/>
    <cellStyle name="Output" xfId="58"/>
    <cellStyle name="Percent" xfId="59"/>
    <cellStyle name="Style 1" xfId="60"/>
    <cellStyle name="Title" xfId="61"/>
    <cellStyle name="Total" xfId="62"/>
    <cellStyle name="Untitled1" xfId="63"/>
    <cellStyle name="Untitled2" xfId="64"/>
    <cellStyle name="Untitled3" xfId="65"/>
    <cellStyle name="Untitled4" xfId="66"/>
    <cellStyle name="Untitled5" xfId="67"/>
    <cellStyle name="Untitled6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2095500</xdr:colOff>
      <xdr:row>92</xdr:row>
      <xdr:rowOff>114300</xdr:rowOff>
    </xdr:from>
    <xdr:to>
      <xdr:col>43</xdr:col>
      <xdr:colOff>276225</xdr:colOff>
      <xdr:row>93</xdr:row>
      <xdr:rowOff>47625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3000375" y="16211550"/>
          <a:ext cx="11249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
</a:t>
          </a:r>
          <a:r>
            <a:rPr lang="en-US" cap="none" sz="105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Mob. 2561 2219 , tālr.6797 3468, fakss 6797 3460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E-pasts:  Janis@JumtuSegumuCentrs.LV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0">
      <selection activeCell="E23" sqref="E23"/>
    </sheetView>
  </sheetViews>
  <sheetFormatPr defaultColWidth="9.140625" defaultRowHeight="12.75"/>
  <sheetData>
    <row r="1" spans="1:12" ht="12.75">
      <c r="A1" s="164"/>
      <c r="B1" s="164"/>
      <c r="C1" s="164"/>
      <c r="D1" s="164"/>
      <c r="E1" s="165" t="s">
        <v>122</v>
      </c>
      <c r="F1" s="164"/>
      <c r="G1" s="164"/>
      <c r="H1" s="164"/>
      <c r="I1" s="164"/>
      <c r="J1" s="164"/>
      <c r="K1" s="164"/>
      <c r="L1" s="164"/>
    </row>
    <row r="2" spans="1:12" ht="12.75">
      <c r="A2" s="166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21.75" customHeight="1">
      <c r="A3" s="226" t="s">
        <v>123</v>
      </c>
      <c r="B3" s="226"/>
      <c r="C3" s="226"/>
      <c r="D3" s="226"/>
      <c r="E3" s="226"/>
      <c r="F3" s="226"/>
      <c r="G3" s="226"/>
      <c r="H3" s="226"/>
      <c r="I3" s="226"/>
      <c r="J3" s="164"/>
      <c r="K3" s="164"/>
      <c r="L3" s="164"/>
    </row>
    <row r="4" spans="1:12" ht="12.75">
      <c r="A4" s="167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12.75">
      <c r="A5" s="164" t="s">
        <v>124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ht="12.75">
      <c r="A6" s="168" t="s">
        <v>125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2" ht="12.75">
      <c r="A7" s="168" t="s">
        <v>126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2" ht="12.75">
      <c r="A8" s="168" t="s">
        <v>145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</row>
    <row r="9" spans="1:12" ht="12.75">
      <c r="A9" s="168" t="s">
        <v>127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1:12" ht="12.75">
      <c r="A10" s="226" t="s">
        <v>128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</row>
    <row r="11" spans="1:12" ht="12.75">
      <c r="A11" s="168" t="s">
        <v>129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</row>
    <row r="12" spans="1:12" ht="12.75">
      <c r="A12" s="168" t="s">
        <v>130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</row>
    <row r="13" spans="1:12" ht="12.75">
      <c r="A13" s="169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</row>
    <row r="14" spans="1:12" ht="12.75">
      <c r="A14" s="164" t="s">
        <v>131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2" ht="12.75">
      <c r="A15" s="170" t="s">
        <v>132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2.75">
      <c r="A16" s="171" t="s">
        <v>146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1:12" ht="12.75">
      <c r="A17" s="171" t="s">
        <v>147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</row>
    <row r="18" spans="1:12" ht="12.75">
      <c r="A18" s="171" t="s">
        <v>148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</row>
    <row r="19" spans="1:12" ht="12.75">
      <c r="A19" s="172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</row>
    <row r="20" spans="1:12" ht="12.75">
      <c r="A20" s="173" t="s">
        <v>133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</row>
    <row r="21" spans="1:12" ht="12.75">
      <c r="A21" s="164" t="s">
        <v>134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</row>
    <row r="22" spans="1:12" ht="12.75">
      <c r="A22" s="174" t="s">
        <v>135</v>
      </c>
      <c r="B22" s="168" t="s">
        <v>136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</row>
    <row r="23" spans="1:12" ht="12.75">
      <c r="A23" s="164" t="s">
        <v>172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</row>
    <row r="24" spans="1:12" ht="12.75">
      <c r="A24" s="175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</row>
    <row r="25" spans="1:12" ht="12.75">
      <c r="A25" s="176" t="s">
        <v>149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</row>
    <row r="26" spans="1:12" ht="12.75">
      <c r="A26" s="175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</row>
    <row r="27" spans="1:12" ht="12.75">
      <c r="A27" s="227" t="s">
        <v>137</v>
      </c>
      <c r="B27" s="227"/>
      <c r="C27" s="227"/>
      <c r="D27" s="227"/>
      <c r="E27" s="227"/>
      <c r="F27" s="227"/>
      <c r="G27" s="227"/>
      <c r="H27" s="227"/>
      <c r="I27" s="227"/>
      <c r="J27" s="164"/>
      <c r="K27" s="164"/>
      <c r="L27" s="164"/>
    </row>
    <row r="28" spans="1:12" ht="12.75">
      <c r="A28" s="177" t="s">
        <v>138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</row>
    <row r="29" spans="1:12" ht="12.75">
      <c r="A29" s="178" t="s">
        <v>135</v>
      </c>
      <c r="B29" s="179" t="s">
        <v>139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</row>
    <row r="30" spans="1:12" ht="12.75">
      <c r="A30" s="178" t="s">
        <v>135</v>
      </c>
      <c r="B30" s="180" t="s">
        <v>140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</row>
    <row r="31" spans="1:12" ht="12.75">
      <c r="A31" s="178" t="s">
        <v>135</v>
      </c>
      <c r="B31" s="179" t="s">
        <v>150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</row>
    <row r="32" spans="1:12" ht="12.75">
      <c r="A32" s="177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</row>
    <row r="33" spans="1:12" ht="12.75">
      <c r="A33" s="173" t="s">
        <v>141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2.75">
      <c r="A34" s="177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</row>
    <row r="35" spans="1:12" ht="12.75">
      <c r="A35" s="227" t="s">
        <v>142</v>
      </c>
      <c r="B35" s="227"/>
      <c r="C35" s="227"/>
      <c r="D35" s="227"/>
      <c r="E35" s="227"/>
      <c r="F35" s="227"/>
      <c r="G35" s="227"/>
      <c r="H35" s="227"/>
      <c r="I35" s="227"/>
      <c r="J35" s="227"/>
      <c r="K35" s="164"/>
      <c r="L35" s="164"/>
    </row>
    <row r="36" spans="1:12" ht="12.75">
      <c r="A36" s="177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</row>
    <row r="37" spans="1:12" ht="12.75">
      <c r="A37" s="173" t="s">
        <v>143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</row>
    <row r="38" spans="1:12" ht="12.75">
      <c r="A38" s="177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1:12" ht="12.75">
      <c r="A39" s="227" t="s">
        <v>144</v>
      </c>
      <c r="B39" s="227"/>
      <c r="C39" s="227"/>
      <c r="D39" s="227"/>
      <c r="E39" s="227"/>
      <c r="F39" s="227"/>
      <c r="G39" s="227"/>
      <c r="H39" s="227"/>
      <c r="I39" s="227"/>
      <c r="J39" s="227"/>
      <c r="K39" s="164"/>
      <c r="L39" s="164"/>
    </row>
    <row r="40" spans="1:12" ht="12.75">
      <c r="A40" s="181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</row>
    <row r="41" spans="1:12" ht="12.75">
      <c r="A41" s="180"/>
      <c r="B41" s="180"/>
      <c r="C41" s="180"/>
      <c r="D41" s="164"/>
      <c r="E41" s="164"/>
      <c r="F41" s="164"/>
      <c r="G41" s="164"/>
      <c r="H41" s="164"/>
      <c r="I41" s="164"/>
      <c r="J41" s="164"/>
      <c r="K41" s="164"/>
      <c r="L41" s="164"/>
    </row>
    <row r="42" spans="1:12" ht="12.7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</row>
  </sheetData>
  <sheetProtection/>
  <mergeCells count="5">
    <mergeCell ref="A3:I3"/>
    <mergeCell ref="A10:L10"/>
    <mergeCell ref="A27:I27"/>
    <mergeCell ref="A35:J35"/>
    <mergeCell ref="A39:J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E29" sqref="E29"/>
    </sheetView>
  </sheetViews>
  <sheetFormatPr defaultColWidth="9.140625" defaultRowHeight="12.75"/>
  <cols>
    <col min="4" max="4" width="32.28125" style="0" customWidth="1"/>
    <col min="5" max="5" width="11.00390625" style="0" customWidth="1"/>
    <col min="9" max="9" width="9.57421875" style="0" customWidth="1"/>
  </cols>
  <sheetData>
    <row r="1" spans="1:11" ht="12.75">
      <c r="A1" s="183"/>
      <c r="B1" s="184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>
      <c r="A2" s="183"/>
      <c r="B2" s="184"/>
      <c r="C2" s="185" t="s">
        <v>151</v>
      </c>
      <c r="D2" s="184" t="s">
        <v>152</v>
      </c>
      <c r="E2" s="183"/>
      <c r="F2" s="183"/>
      <c r="G2" s="183"/>
      <c r="H2" s="183"/>
      <c r="I2" s="183"/>
      <c r="J2" s="183"/>
      <c r="K2" s="183"/>
    </row>
    <row r="3" spans="1:11" ht="12.75">
      <c r="A3" s="183"/>
      <c r="B3" s="184"/>
      <c r="C3" s="185" t="s">
        <v>153</v>
      </c>
      <c r="D3" s="184" t="s">
        <v>154</v>
      </c>
      <c r="E3" s="183"/>
      <c r="F3" s="183"/>
      <c r="G3" s="183"/>
      <c r="H3" s="183"/>
      <c r="I3" s="183"/>
      <c r="J3" s="183"/>
      <c r="K3" s="183"/>
    </row>
    <row r="4" spans="1:11" ht="12.75">
      <c r="A4" s="183"/>
      <c r="B4" s="184"/>
      <c r="C4" s="186"/>
      <c r="D4" s="186"/>
      <c r="E4" s="183"/>
      <c r="F4" s="183"/>
      <c r="G4" s="183"/>
      <c r="H4" s="183"/>
      <c r="I4" s="183"/>
      <c r="J4" s="183"/>
      <c r="K4" s="183"/>
    </row>
    <row r="5" spans="1:11" ht="12.75">
      <c r="A5" s="183"/>
      <c r="B5" s="184"/>
      <c r="C5" s="185"/>
      <c r="D5" s="184"/>
      <c r="E5" s="183"/>
      <c r="F5" s="183"/>
      <c r="G5" s="183"/>
      <c r="H5" s="183"/>
      <c r="I5" s="183"/>
      <c r="J5" s="183"/>
      <c r="K5" s="183"/>
    </row>
    <row r="6" spans="1:11" ht="12.75">
      <c r="A6" s="187"/>
      <c r="B6" s="187"/>
      <c r="C6" s="186"/>
      <c r="D6" s="186"/>
      <c r="E6" s="188"/>
      <c r="F6" s="188"/>
      <c r="G6" s="188"/>
      <c r="H6" s="188"/>
      <c r="I6" s="189"/>
      <c r="J6" s="187"/>
      <c r="K6" s="187"/>
    </row>
    <row r="7" spans="1:11" ht="12.75">
      <c r="A7" s="187"/>
      <c r="B7" s="187"/>
      <c r="C7" s="187"/>
      <c r="D7" s="187"/>
      <c r="E7" s="215" t="s">
        <v>155</v>
      </c>
      <c r="F7" s="187"/>
      <c r="G7" s="187"/>
      <c r="H7" s="187"/>
      <c r="I7" s="190"/>
      <c r="J7" s="187"/>
      <c r="K7" s="187"/>
    </row>
    <row r="8" spans="1:11" ht="12.75">
      <c r="A8" s="187"/>
      <c r="B8" s="187"/>
      <c r="C8" s="186"/>
      <c r="D8" s="186"/>
      <c r="E8" s="188"/>
      <c r="F8" s="188"/>
      <c r="G8" s="188"/>
      <c r="H8" s="188"/>
      <c r="I8" s="189"/>
      <c r="J8" s="187"/>
      <c r="K8" s="187"/>
    </row>
    <row r="9" spans="1:11" ht="12.75">
      <c r="A9" s="187"/>
      <c r="B9" s="187"/>
      <c r="C9" s="187"/>
      <c r="D9" s="187"/>
      <c r="E9" s="191"/>
      <c r="F9" s="191"/>
      <c r="G9" s="187"/>
      <c r="H9" s="192" t="s">
        <v>166</v>
      </c>
      <c r="I9" s="193"/>
      <c r="J9" s="187"/>
      <c r="K9" s="187"/>
    </row>
    <row r="10" spans="1:11" ht="12.75">
      <c r="A10" s="187"/>
      <c r="B10" s="194"/>
      <c r="C10" s="187"/>
      <c r="D10" s="187"/>
      <c r="E10" s="194"/>
      <c r="F10" s="194"/>
      <c r="G10" s="187"/>
      <c r="H10" s="192" t="s">
        <v>156</v>
      </c>
      <c r="I10" s="193"/>
      <c r="J10" s="187"/>
      <c r="K10" s="187"/>
    </row>
    <row r="11" spans="1:11" ht="12.75">
      <c r="A11" s="187"/>
      <c r="B11" s="187"/>
      <c r="C11" s="184"/>
      <c r="D11" s="182"/>
      <c r="E11" s="187"/>
      <c r="F11" s="187"/>
      <c r="G11" s="187"/>
      <c r="H11" s="187"/>
      <c r="I11" s="187"/>
      <c r="J11" s="187"/>
      <c r="K11" s="187"/>
    </row>
    <row r="12" spans="1:11" ht="12.75">
      <c r="A12" s="187"/>
      <c r="B12" s="187"/>
      <c r="C12" s="187"/>
      <c r="D12" s="187"/>
      <c r="E12" s="187"/>
      <c r="F12" s="187"/>
      <c r="G12" s="192"/>
      <c r="H12" s="195"/>
      <c r="I12" s="187"/>
      <c r="J12" s="187"/>
      <c r="K12" s="187"/>
    </row>
    <row r="13" spans="1:11" ht="12.75">
      <c r="A13" s="187"/>
      <c r="B13" s="241" t="s">
        <v>157</v>
      </c>
      <c r="C13" s="241" t="s">
        <v>158</v>
      </c>
      <c r="D13" s="241" t="s">
        <v>159</v>
      </c>
      <c r="E13" s="241" t="s">
        <v>167</v>
      </c>
      <c r="F13" s="244" t="s">
        <v>160</v>
      </c>
      <c r="G13" s="244"/>
      <c r="H13" s="244"/>
      <c r="I13" s="241" t="s">
        <v>161</v>
      </c>
      <c r="J13" s="187"/>
      <c r="K13" s="187"/>
    </row>
    <row r="14" spans="1:11" ht="29.25" customHeight="1">
      <c r="A14" s="187"/>
      <c r="B14" s="242"/>
      <c r="C14" s="242"/>
      <c r="D14" s="243"/>
      <c r="E14" s="243"/>
      <c r="F14" s="197" t="s">
        <v>168</v>
      </c>
      <c r="G14" s="197" t="s">
        <v>169</v>
      </c>
      <c r="H14" s="197" t="s">
        <v>170</v>
      </c>
      <c r="I14" s="242"/>
      <c r="J14" s="187"/>
      <c r="K14" s="187"/>
    </row>
    <row r="15" spans="1:11" ht="12.75">
      <c r="A15" s="187"/>
      <c r="B15" s="196">
        <v>1</v>
      </c>
      <c r="C15" s="198">
        <v>2</v>
      </c>
      <c r="D15" s="198">
        <v>3</v>
      </c>
      <c r="E15" s="198">
        <v>4</v>
      </c>
      <c r="F15" s="198">
        <v>5</v>
      </c>
      <c r="G15" s="198">
        <v>6</v>
      </c>
      <c r="H15" s="198">
        <v>7</v>
      </c>
      <c r="I15" s="198">
        <v>8</v>
      </c>
      <c r="J15" s="187"/>
      <c r="K15" s="187"/>
    </row>
    <row r="16" spans="1:11" ht="12.75">
      <c r="A16" s="187"/>
      <c r="B16" s="199"/>
      <c r="C16" s="200"/>
      <c r="D16" s="200"/>
      <c r="E16" s="200"/>
      <c r="F16" s="200"/>
      <c r="G16" s="200"/>
      <c r="H16" s="200"/>
      <c r="I16" s="201"/>
      <c r="J16" s="187"/>
      <c r="K16" s="187"/>
    </row>
    <row r="17" spans="1:11" ht="31.5" customHeight="1">
      <c r="A17" s="187"/>
      <c r="B17" s="202">
        <v>1</v>
      </c>
      <c r="C17" s="203" t="s">
        <v>162</v>
      </c>
      <c r="D17" s="213" t="s">
        <v>118</v>
      </c>
      <c r="E17" s="204"/>
      <c r="F17" s="205"/>
      <c r="G17" s="205"/>
      <c r="H17" s="205"/>
      <c r="I17" s="204"/>
      <c r="J17" s="187"/>
      <c r="K17" s="187"/>
    </row>
    <row r="18" spans="1:11" ht="12.75">
      <c r="A18" s="187"/>
      <c r="B18" s="202"/>
      <c r="C18" s="206"/>
      <c r="D18" s="207"/>
      <c r="E18" s="204"/>
      <c r="F18" s="204"/>
      <c r="G18" s="204"/>
      <c r="H18" s="204"/>
      <c r="I18" s="208"/>
      <c r="J18" s="187"/>
      <c r="K18" s="187"/>
    </row>
    <row r="19" spans="1:11" ht="12.75">
      <c r="A19" s="187"/>
      <c r="B19" s="234" t="s">
        <v>163</v>
      </c>
      <c r="C19" s="235"/>
      <c r="D19" s="236"/>
      <c r="E19" s="209"/>
      <c r="F19" s="209"/>
      <c r="G19" s="209"/>
      <c r="H19" s="209"/>
      <c r="I19" s="209"/>
      <c r="J19" s="187"/>
      <c r="K19" s="187"/>
    </row>
    <row r="20" spans="1:11" ht="12.75">
      <c r="A20" s="187"/>
      <c r="B20" s="237" t="s">
        <v>174</v>
      </c>
      <c r="C20" s="238"/>
      <c r="D20" s="239"/>
      <c r="E20" s="210"/>
      <c r="F20" s="211"/>
      <c r="G20" s="211"/>
      <c r="H20" s="211"/>
      <c r="I20" s="211"/>
      <c r="J20" s="187"/>
      <c r="K20" s="187"/>
    </row>
    <row r="21" spans="1:11" ht="11.25" customHeight="1">
      <c r="A21" s="187"/>
      <c r="B21" s="237" t="s">
        <v>175</v>
      </c>
      <c r="C21" s="238"/>
      <c r="D21" s="239"/>
      <c r="E21" s="210"/>
      <c r="F21" s="211"/>
      <c r="G21" s="211"/>
      <c r="H21" s="211"/>
      <c r="I21" s="211"/>
      <c r="J21" s="187"/>
      <c r="K21" s="187"/>
    </row>
    <row r="22" spans="1:11" ht="12.75">
      <c r="A22" s="187"/>
      <c r="B22" s="237" t="s">
        <v>171</v>
      </c>
      <c r="C22" s="238"/>
      <c r="D22" s="239"/>
      <c r="E22" s="210"/>
      <c r="F22" s="211"/>
      <c r="G22" s="211"/>
      <c r="H22" s="211"/>
      <c r="I22" s="211"/>
      <c r="J22" s="187"/>
      <c r="K22" s="187"/>
    </row>
    <row r="23" spans="1:11" ht="12.75">
      <c r="A23" s="187"/>
      <c r="B23" s="240" t="s">
        <v>164</v>
      </c>
      <c r="C23" s="240"/>
      <c r="D23" s="240"/>
      <c r="E23" s="212"/>
      <c r="F23" s="211"/>
      <c r="G23" s="211"/>
      <c r="H23" s="211"/>
      <c r="I23" s="211"/>
      <c r="J23" s="187"/>
      <c r="K23" s="187"/>
    </row>
    <row r="24" spans="1:11" ht="12.75">
      <c r="A24" s="187"/>
      <c r="B24" s="231" t="s">
        <v>165</v>
      </c>
      <c r="C24" s="232"/>
      <c r="D24" s="233"/>
      <c r="E24" s="212"/>
      <c r="F24" s="187"/>
      <c r="G24" s="187"/>
      <c r="H24" s="187"/>
      <c r="I24" s="187"/>
      <c r="J24" s="187"/>
      <c r="K24" s="187"/>
    </row>
    <row r="25" spans="1:11" ht="12.75">
      <c r="A25" s="187"/>
      <c r="B25" s="228"/>
      <c r="C25" s="229"/>
      <c r="D25" s="230"/>
      <c r="E25" s="210"/>
      <c r="F25" s="187"/>
      <c r="G25" s="187"/>
      <c r="H25" s="187"/>
      <c r="I25" s="187"/>
      <c r="J25" s="187"/>
      <c r="K25" s="187"/>
    </row>
    <row r="26" spans="1:11" ht="12.75">
      <c r="A26" s="187"/>
      <c r="B26" s="231"/>
      <c r="C26" s="232"/>
      <c r="D26" s="233"/>
      <c r="E26" s="212"/>
      <c r="F26" s="187"/>
      <c r="G26" s="187"/>
      <c r="H26" s="187"/>
      <c r="I26" s="187"/>
      <c r="J26" s="187"/>
      <c r="K26" s="187"/>
    </row>
    <row r="28" spans="3:6" s="216" customFormat="1" ht="13.5">
      <c r="C28" s="157"/>
      <c r="D28" s="217"/>
      <c r="E28" s="157"/>
      <c r="F28" s="157"/>
    </row>
    <row r="29" spans="3:6" s="216" customFormat="1" ht="13.5">
      <c r="C29" s="218"/>
      <c r="D29" s="219"/>
      <c r="E29" s="220"/>
      <c r="F29" s="157"/>
    </row>
    <row r="30" s="216" customFormat="1" ht="13.5">
      <c r="G30" s="221"/>
    </row>
  </sheetData>
  <sheetProtection/>
  <mergeCells count="14">
    <mergeCell ref="B13:B14"/>
    <mergeCell ref="C13:C14"/>
    <mergeCell ref="D13:D14"/>
    <mergeCell ref="E13:E14"/>
    <mergeCell ref="F13:H13"/>
    <mergeCell ref="I13:I14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03"/>
  <sheetViews>
    <sheetView zoomScale="85" zoomScaleNormal="85" zoomScalePageLayoutView="0" workbookViewId="0" topLeftCell="A3">
      <selection activeCell="S101" sqref="S101"/>
    </sheetView>
  </sheetViews>
  <sheetFormatPr defaultColWidth="9.140625" defaultRowHeight="12.75"/>
  <cols>
    <col min="1" max="1" width="4.00390625" style="1" customWidth="1"/>
    <col min="2" max="2" width="9.57421875" style="2" customWidth="1"/>
    <col min="3" max="3" width="44.421875" style="3" customWidth="1"/>
    <col min="4" max="4" width="8.421875" style="3" customWidth="1"/>
    <col min="5" max="5" width="9.140625" style="4" hidden="1" customWidth="1"/>
    <col min="6" max="6" width="7.7109375" style="5" customWidth="1"/>
    <col min="7" max="7" width="9.140625" style="6" hidden="1" customWidth="1"/>
    <col min="8" max="8" width="9.140625" style="7" hidden="1" customWidth="1"/>
    <col min="9" max="9" width="9.140625" style="8" hidden="1" customWidth="1"/>
    <col min="10" max="10" width="9.140625" style="6" hidden="1" customWidth="1"/>
    <col min="11" max="11" width="9.140625" style="7" hidden="1" customWidth="1"/>
    <col min="12" max="12" width="9.140625" style="8" hidden="1" customWidth="1"/>
    <col min="13" max="13" width="8.8515625" style="5" customWidth="1"/>
    <col min="14" max="14" width="9.421875" style="5" customWidth="1"/>
    <col min="15" max="15" width="7.28125" style="5" customWidth="1"/>
    <col min="16" max="16" width="10.28125" style="5" customWidth="1"/>
    <col min="17" max="17" width="7.28125" style="5" customWidth="1"/>
    <col min="18" max="18" width="7.7109375" style="5" customWidth="1"/>
    <col min="19" max="19" width="8.421875" style="5" customWidth="1"/>
    <col min="20" max="20" width="9.140625" style="5" customWidth="1"/>
    <col min="21" max="21" width="9.421875" style="5" customWidth="1"/>
    <col min="22" max="22" width="8.28125" style="5" customWidth="1"/>
    <col min="23" max="23" width="12.7109375" style="5" customWidth="1"/>
    <col min="24" max="24" width="0" style="6" hidden="1" customWidth="1"/>
    <col min="25" max="25" width="0" style="5" hidden="1" customWidth="1"/>
    <col min="26" max="28" width="0" style="6" hidden="1" customWidth="1"/>
    <col min="29" max="30" width="0" style="5" hidden="1" customWidth="1"/>
    <col min="31" max="33" width="0" style="6" hidden="1" customWidth="1"/>
    <col min="34" max="35" width="0" style="5" hidden="1" customWidth="1"/>
    <col min="36" max="37" width="0" style="6" hidden="1" customWidth="1"/>
    <col min="38" max="38" width="0.2890625" style="6" hidden="1" customWidth="1"/>
    <col min="39" max="39" width="0.13671875" style="5" hidden="1" customWidth="1"/>
    <col min="40" max="16384" width="9.140625" style="5" customWidth="1"/>
  </cols>
  <sheetData>
    <row r="1" spans="1:38" s="18" customFormat="1" ht="15" customHeight="1" hidden="1">
      <c r="A1" s="9"/>
      <c r="B1" s="10"/>
      <c r="C1" s="11"/>
      <c r="D1" s="12"/>
      <c r="E1" s="13"/>
      <c r="F1" s="9"/>
      <c r="G1" s="14"/>
      <c r="H1" s="15"/>
      <c r="I1" s="16"/>
      <c r="J1" s="14"/>
      <c r="K1" s="15"/>
      <c r="L1" s="16"/>
      <c r="M1" s="9"/>
      <c r="N1" s="9"/>
      <c r="O1" s="17"/>
      <c r="V1" s="19"/>
      <c r="W1" s="20" t="s">
        <v>0</v>
      </c>
      <c r="X1" s="21"/>
      <c r="Z1" s="22"/>
      <c r="AA1" s="22"/>
      <c r="AB1" s="22"/>
      <c r="AE1" s="22"/>
      <c r="AF1" s="22"/>
      <c r="AG1" s="22"/>
      <c r="AJ1" s="22"/>
      <c r="AK1" s="22"/>
      <c r="AL1" s="22"/>
    </row>
    <row r="2" spans="1:38" s="18" customFormat="1" ht="6.75" customHeight="1" hidden="1">
      <c r="A2" s="9"/>
      <c r="B2" s="10"/>
      <c r="C2" s="11"/>
      <c r="D2" s="12"/>
      <c r="E2" s="13"/>
      <c r="F2" s="9"/>
      <c r="G2" s="14"/>
      <c r="H2" s="15"/>
      <c r="I2" s="16"/>
      <c r="J2" s="14"/>
      <c r="K2" s="15"/>
      <c r="L2" s="16"/>
      <c r="M2" s="9"/>
      <c r="N2" s="9"/>
      <c r="O2" s="17"/>
      <c r="V2" s="19"/>
      <c r="W2" s="23"/>
      <c r="X2" s="21"/>
      <c r="Z2" s="22"/>
      <c r="AA2" s="22"/>
      <c r="AB2" s="22"/>
      <c r="AE2" s="22"/>
      <c r="AF2" s="22"/>
      <c r="AG2" s="22"/>
      <c r="AJ2" s="22"/>
      <c r="AK2" s="22"/>
      <c r="AL2" s="22"/>
    </row>
    <row r="3" spans="1:39" s="18" customFormat="1" ht="18">
      <c r="A3" s="9"/>
      <c r="B3" s="10" t="s">
        <v>1</v>
      </c>
      <c r="C3" s="11" t="s">
        <v>2</v>
      </c>
      <c r="D3" s="12"/>
      <c r="E3" s="13"/>
      <c r="F3" s="9"/>
      <c r="G3" s="14"/>
      <c r="H3" s="15"/>
      <c r="I3" s="16"/>
      <c r="J3" s="14"/>
      <c r="K3" s="15"/>
      <c r="L3" s="16"/>
      <c r="M3" s="9"/>
      <c r="N3" s="9"/>
      <c r="O3" s="17"/>
      <c r="V3" s="19"/>
      <c r="W3" s="23"/>
      <c r="X3" s="21"/>
      <c r="Z3" s="22"/>
      <c r="AA3" s="22"/>
      <c r="AB3" s="22"/>
      <c r="AE3" s="22"/>
      <c r="AF3" s="22"/>
      <c r="AG3" s="22"/>
      <c r="AJ3" s="22"/>
      <c r="AK3" s="22"/>
      <c r="AL3" s="22"/>
      <c r="AM3" s="23" t="s">
        <v>3</v>
      </c>
    </row>
    <row r="4" spans="1:39" s="18" customFormat="1" ht="18">
      <c r="A4" s="9"/>
      <c r="B4" s="10" t="s">
        <v>4</v>
      </c>
      <c r="C4" s="11" t="s">
        <v>5</v>
      </c>
      <c r="D4" s="12"/>
      <c r="E4" s="13"/>
      <c r="F4" s="9"/>
      <c r="G4" s="14"/>
      <c r="H4" s="15"/>
      <c r="I4" s="16"/>
      <c r="J4" s="14"/>
      <c r="K4" s="15"/>
      <c r="L4" s="16"/>
      <c r="M4" s="9"/>
      <c r="N4" s="9"/>
      <c r="O4" s="17"/>
      <c r="V4" s="19"/>
      <c r="W4" s="23"/>
      <c r="X4" s="21"/>
      <c r="Z4" s="22"/>
      <c r="AA4" s="22"/>
      <c r="AB4" s="22"/>
      <c r="AE4" s="22"/>
      <c r="AF4" s="22"/>
      <c r="AG4" s="22"/>
      <c r="AJ4" s="22"/>
      <c r="AK4" s="22"/>
      <c r="AL4" s="22"/>
      <c r="AM4" s="23" t="s">
        <v>6</v>
      </c>
    </row>
    <row r="5" spans="1:17" s="161" customFormat="1" ht="12.75">
      <c r="A5" s="157"/>
      <c r="B5" s="163"/>
      <c r="C5" s="162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60"/>
    </row>
    <row r="6" spans="1:39" s="18" customFormat="1" ht="18">
      <c r="A6" s="9"/>
      <c r="B6" s="10" t="s">
        <v>7</v>
      </c>
      <c r="C6" s="24" t="s">
        <v>118</v>
      </c>
      <c r="D6" s="25"/>
      <c r="E6" s="26"/>
      <c r="F6" s="25"/>
      <c r="G6" s="27"/>
      <c r="H6" s="28"/>
      <c r="I6" s="29"/>
      <c r="J6" s="27"/>
      <c r="K6" s="28"/>
      <c r="L6" s="29"/>
      <c r="M6" s="25"/>
      <c r="N6" s="25"/>
      <c r="O6" s="30"/>
      <c r="R6" s="9"/>
      <c r="V6" s="19"/>
      <c r="W6" s="23"/>
      <c r="X6" s="21"/>
      <c r="Z6" s="22"/>
      <c r="AA6" s="22"/>
      <c r="AB6" s="22"/>
      <c r="AE6" s="22"/>
      <c r="AF6" s="22"/>
      <c r="AG6" s="22"/>
      <c r="AJ6" s="22"/>
      <c r="AK6" s="22"/>
      <c r="AL6" s="22"/>
      <c r="AM6" s="23" t="s">
        <v>8</v>
      </c>
    </row>
    <row r="7" spans="1:39" s="18" customFormat="1" ht="18">
      <c r="A7" s="9"/>
      <c r="B7" s="10"/>
      <c r="C7" s="24"/>
      <c r="D7" s="25"/>
      <c r="E7" s="26"/>
      <c r="F7" s="25"/>
      <c r="G7" s="27"/>
      <c r="H7" s="28"/>
      <c r="I7" s="29"/>
      <c r="J7" s="27"/>
      <c r="K7" s="28"/>
      <c r="L7" s="29"/>
      <c r="M7" s="25"/>
      <c r="N7" s="25"/>
      <c r="O7" s="30"/>
      <c r="R7" s="9"/>
      <c r="V7" s="19"/>
      <c r="W7" s="23"/>
      <c r="X7" s="21"/>
      <c r="Z7" s="22"/>
      <c r="AA7" s="22"/>
      <c r="AB7" s="22"/>
      <c r="AE7" s="22"/>
      <c r="AF7" s="22"/>
      <c r="AG7" s="22"/>
      <c r="AJ7" s="22"/>
      <c r="AK7" s="22"/>
      <c r="AL7" s="22"/>
      <c r="AM7" s="23"/>
    </row>
    <row r="8" spans="1:39" s="18" customFormat="1" ht="18">
      <c r="A8" s="9"/>
      <c r="B8" s="31"/>
      <c r="C8" s="32" t="s">
        <v>9</v>
      </c>
      <c r="D8" s="12"/>
      <c r="E8" s="13"/>
      <c r="G8" s="22"/>
      <c r="H8" s="33"/>
      <c r="I8" s="34"/>
      <c r="J8" s="22"/>
      <c r="K8" s="33"/>
      <c r="L8" s="34"/>
      <c r="V8" s="19"/>
      <c r="W8" s="23"/>
      <c r="X8" s="21"/>
      <c r="Z8" s="22"/>
      <c r="AA8" s="22"/>
      <c r="AB8" s="22"/>
      <c r="AE8" s="22"/>
      <c r="AF8" s="22"/>
      <c r="AG8" s="22"/>
      <c r="AJ8" s="22"/>
      <c r="AK8" s="22"/>
      <c r="AL8" s="22"/>
      <c r="AM8" s="23" t="s">
        <v>10</v>
      </c>
    </row>
    <row r="9" spans="1:39" s="18" customFormat="1" ht="18">
      <c r="A9" s="35"/>
      <c r="B9" s="36"/>
      <c r="C9" s="37"/>
      <c r="D9" s="12"/>
      <c r="E9" s="13"/>
      <c r="G9" s="22"/>
      <c r="H9" s="33"/>
      <c r="I9" s="34"/>
      <c r="J9" s="22"/>
      <c r="K9" s="33"/>
      <c r="L9" s="34"/>
      <c r="V9" s="19"/>
      <c r="W9" s="23"/>
      <c r="X9" s="21"/>
      <c r="Z9" s="22"/>
      <c r="AA9" s="22"/>
      <c r="AB9" s="22"/>
      <c r="AE9" s="22"/>
      <c r="AF9" s="22"/>
      <c r="AG9" s="22"/>
      <c r="AJ9" s="22"/>
      <c r="AK9" s="22"/>
      <c r="AL9" s="22"/>
      <c r="AM9" s="23"/>
    </row>
    <row r="10" spans="1:38" s="18" customFormat="1" ht="21" customHeight="1">
      <c r="A10" s="35"/>
      <c r="B10" s="223"/>
      <c r="C10" s="222"/>
      <c r="D10" s="12"/>
      <c r="E10" s="13"/>
      <c r="G10" s="22"/>
      <c r="H10" s="33"/>
      <c r="I10" s="34"/>
      <c r="J10" s="22"/>
      <c r="K10" s="33"/>
      <c r="L10" s="34"/>
      <c r="V10" s="19"/>
      <c r="W10" s="9"/>
      <c r="X10" s="14"/>
      <c r="Z10" s="22"/>
      <c r="AA10" s="22"/>
      <c r="AB10" s="22"/>
      <c r="AE10" s="22"/>
      <c r="AF10" s="22"/>
      <c r="AG10" s="22"/>
      <c r="AJ10" s="22"/>
      <c r="AK10" s="22"/>
      <c r="AL10" s="22"/>
    </row>
    <row r="11" spans="1:38" s="18" customFormat="1" ht="12.75" customHeight="1">
      <c r="A11" s="35"/>
      <c r="B11" s="9"/>
      <c r="C11" s="36"/>
      <c r="D11" s="12"/>
      <c r="E11" s="13"/>
      <c r="G11" s="22"/>
      <c r="H11" s="33"/>
      <c r="I11" s="34"/>
      <c r="J11" s="22"/>
      <c r="K11" s="33"/>
      <c r="L11" s="34"/>
      <c r="R11" s="38"/>
      <c r="S11" s="38"/>
      <c r="T11" s="38"/>
      <c r="U11" s="38"/>
      <c r="V11" s="38" t="s">
        <v>11</v>
      </c>
      <c r="W11" s="39"/>
      <c r="X11" s="40"/>
      <c r="Z11" s="22"/>
      <c r="AA11" s="22"/>
      <c r="AB11" s="22"/>
      <c r="AE11" s="22"/>
      <c r="AF11" s="22"/>
      <c r="AG11" s="22"/>
      <c r="AJ11" s="22"/>
      <c r="AK11" s="22"/>
      <c r="AL11" s="22"/>
    </row>
    <row r="12" spans="1:38" s="18" customFormat="1" ht="8.25" customHeight="1">
      <c r="A12" s="35"/>
      <c r="B12" s="31"/>
      <c r="C12" s="41"/>
      <c r="D12" s="12"/>
      <c r="E12" s="13"/>
      <c r="G12" s="22"/>
      <c r="H12" s="33"/>
      <c r="I12" s="34"/>
      <c r="J12" s="22"/>
      <c r="K12" s="33"/>
      <c r="L12" s="34"/>
      <c r="X12" s="22"/>
      <c r="Z12" s="22"/>
      <c r="AA12" s="22"/>
      <c r="AB12" s="22"/>
      <c r="AE12" s="22"/>
      <c r="AF12" s="22"/>
      <c r="AG12" s="22"/>
      <c r="AJ12" s="22"/>
      <c r="AK12" s="22"/>
      <c r="AL12" s="22"/>
    </row>
    <row r="13" spans="1:39" s="18" customFormat="1" ht="12.75">
      <c r="A13" s="42"/>
      <c r="B13" s="43"/>
      <c r="C13" s="44"/>
      <c r="D13" s="45" t="s">
        <v>12</v>
      </c>
      <c r="E13" s="46" t="s">
        <v>13</v>
      </c>
      <c r="F13" s="47" t="s">
        <v>14</v>
      </c>
      <c r="G13" s="48"/>
      <c r="H13" s="49"/>
      <c r="I13" s="50"/>
      <c r="J13" s="48"/>
      <c r="K13" s="49"/>
      <c r="L13" s="50"/>
      <c r="M13" s="250" t="s">
        <v>15</v>
      </c>
      <c r="N13" s="250"/>
      <c r="O13" s="250"/>
      <c r="P13" s="250"/>
      <c r="Q13" s="250"/>
      <c r="R13" s="250"/>
      <c r="S13" s="51"/>
      <c r="T13" s="51" t="s">
        <v>16</v>
      </c>
      <c r="U13" s="245" t="s">
        <v>17</v>
      </c>
      <c r="V13" s="245"/>
      <c r="W13" s="52"/>
      <c r="X13" s="53"/>
      <c r="Y13" s="51" t="s">
        <v>18</v>
      </c>
      <c r="Z13" s="54"/>
      <c r="AA13" s="246"/>
      <c r="AB13" s="246"/>
      <c r="AC13" s="55" t="s">
        <v>19</v>
      </c>
      <c r="AD13" s="51" t="s">
        <v>20</v>
      </c>
      <c r="AE13" s="54"/>
      <c r="AF13" s="246"/>
      <c r="AG13" s="246"/>
      <c r="AH13" s="52"/>
      <c r="AI13" s="51" t="s">
        <v>21</v>
      </c>
      <c r="AJ13" s="54"/>
      <c r="AK13" s="246"/>
      <c r="AL13" s="246"/>
      <c r="AM13" s="52"/>
    </row>
    <row r="14" spans="1:39" s="18" customFormat="1" ht="12.75">
      <c r="A14" s="56" t="s">
        <v>22</v>
      </c>
      <c r="B14" s="57" t="s">
        <v>23</v>
      </c>
      <c r="C14" s="57" t="s">
        <v>24</v>
      </c>
      <c r="D14" s="58" t="s">
        <v>25</v>
      </c>
      <c r="E14" s="59" t="s">
        <v>26</v>
      </c>
      <c r="F14" s="60" t="s">
        <v>27</v>
      </c>
      <c r="G14" s="61" t="s">
        <v>28</v>
      </c>
      <c r="H14" s="62" t="s">
        <v>29</v>
      </c>
      <c r="I14" s="63"/>
      <c r="J14" s="61" t="s">
        <v>30</v>
      </c>
      <c r="K14" s="62" t="s">
        <v>30</v>
      </c>
      <c r="L14" s="63" t="s">
        <v>30</v>
      </c>
      <c r="M14" s="58" t="s">
        <v>31</v>
      </c>
      <c r="N14" s="60" t="s">
        <v>32</v>
      </c>
      <c r="O14" s="64" t="s">
        <v>33</v>
      </c>
      <c r="P14" s="64" t="s">
        <v>34</v>
      </c>
      <c r="Q14" s="60" t="s">
        <v>35</v>
      </c>
      <c r="R14" s="60" t="s">
        <v>36</v>
      </c>
      <c r="S14" s="60" t="s">
        <v>37</v>
      </c>
      <c r="T14" s="60" t="s">
        <v>33</v>
      </c>
      <c r="U14" s="60" t="s">
        <v>34</v>
      </c>
      <c r="V14" s="60" t="s">
        <v>35</v>
      </c>
      <c r="W14" s="60" t="s">
        <v>36</v>
      </c>
      <c r="X14" s="65" t="s">
        <v>38</v>
      </c>
      <c r="Y14" s="60" t="s">
        <v>39</v>
      </c>
      <c r="Z14" s="65" t="s">
        <v>33</v>
      </c>
      <c r="AA14" s="65" t="s">
        <v>34</v>
      </c>
      <c r="AB14" s="65" t="s">
        <v>35</v>
      </c>
      <c r="AC14" s="60" t="s">
        <v>36</v>
      </c>
      <c r="AD14" s="60" t="s">
        <v>39</v>
      </c>
      <c r="AE14" s="65" t="s">
        <v>33</v>
      </c>
      <c r="AF14" s="65" t="s">
        <v>34</v>
      </c>
      <c r="AG14" s="65" t="s">
        <v>35</v>
      </c>
      <c r="AH14" s="60" t="s">
        <v>36</v>
      </c>
      <c r="AI14" s="60" t="s">
        <v>40</v>
      </c>
      <c r="AJ14" s="65" t="s">
        <v>33</v>
      </c>
      <c r="AK14" s="65" t="s">
        <v>34</v>
      </c>
      <c r="AL14" s="65" t="s">
        <v>35</v>
      </c>
      <c r="AM14" s="60" t="s">
        <v>36</v>
      </c>
    </row>
    <row r="15" spans="1:39" s="18" customFormat="1" ht="12.75">
      <c r="A15" s="56" t="s">
        <v>41</v>
      </c>
      <c r="B15" s="57"/>
      <c r="C15" s="57"/>
      <c r="D15" s="60"/>
      <c r="E15" s="66">
        <v>0.1</v>
      </c>
      <c r="F15" s="67"/>
      <c r="G15" s="61"/>
      <c r="H15" s="68"/>
      <c r="I15" s="69"/>
      <c r="J15" s="61"/>
      <c r="K15" s="68"/>
      <c r="L15" s="69"/>
      <c r="M15" s="58" t="s">
        <v>42</v>
      </c>
      <c r="N15" s="60" t="s">
        <v>43</v>
      </c>
      <c r="O15" s="64" t="s">
        <v>44</v>
      </c>
      <c r="P15" s="64" t="s">
        <v>45</v>
      </c>
      <c r="Q15" s="60" t="s">
        <v>46</v>
      </c>
      <c r="R15" s="60" t="s">
        <v>120</v>
      </c>
      <c r="S15" s="60" t="s">
        <v>48</v>
      </c>
      <c r="T15" s="60" t="s">
        <v>44</v>
      </c>
      <c r="U15" s="60" t="s">
        <v>45</v>
      </c>
      <c r="V15" s="60" t="s">
        <v>46</v>
      </c>
      <c r="W15" s="60" t="s">
        <v>120</v>
      </c>
      <c r="X15" s="65" t="s">
        <v>30</v>
      </c>
      <c r="Y15" s="60" t="s">
        <v>49</v>
      </c>
      <c r="Z15" s="65" t="s">
        <v>44</v>
      </c>
      <c r="AA15" s="65" t="s">
        <v>45</v>
      </c>
      <c r="AB15" s="65" t="s">
        <v>46</v>
      </c>
      <c r="AC15" s="60" t="s">
        <v>47</v>
      </c>
      <c r="AD15" s="60" t="s">
        <v>49</v>
      </c>
      <c r="AE15" s="65" t="s">
        <v>44</v>
      </c>
      <c r="AF15" s="65" t="s">
        <v>45</v>
      </c>
      <c r="AG15" s="65" t="s">
        <v>46</v>
      </c>
      <c r="AH15" s="60" t="s">
        <v>47</v>
      </c>
      <c r="AI15" s="60" t="s">
        <v>49</v>
      </c>
      <c r="AJ15" s="65" t="s">
        <v>44</v>
      </c>
      <c r="AK15" s="65" t="s">
        <v>45</v>
      </c>
      <c r="AL15" s="65" t="s">
        <v>46</v>
      </c>
      <c r="AM15" s="60" t="s">
        <v>47</v>
      </c>
    </row>
    <row r="16" spans="1:39" s="18" customFormat="1" ht="11.25" customHeight="1">
      <c r="A16" s="56" t="s">
        <v>50</v>
      </c>
      <c r="B16" s="57"/>
      <c r="C16" s="57"/>
      <c r="D16" s="60"/>
      <c r="E16" s="70"/>
      <c r="F16" s="67"/>
      <c r="G16" s="61"/>
      <c r="H16" s="68"/>
      <c r="I16" s="69"/>
      <c r="J16" s="61"/>
      <c r="K16" s="68"/>
      <c r="L16" s="69"/>
      <c r="M16" s="58" t="s">
        <v>51</v>
      </c>
      <c r="N16" s="60" t="s">
        <v>121</v>
      </c>
      <c r="O16" s="64" t="s">
        <v>120</v>
      </c>
      <c r="P16" s="64" t="s">
        <v>120</v>
      </c>
      <c r="Q16" s="60" t="s">
        <v>120</v>
      </c>
      <c r="R16" s="60"/>
      <c r="S16" s="60" t="s">
        <v>51</v>
      </c>
      <c r="T16" s="60" t="s">
        <v>120</v>
      </c>
      <c r="U16" s="60" t="s">
        <v>120</v>
      </c>
      <c r="V16" s="60" t="s">
        <v>120</v>
      </c>
      <c r="W16" s="60"/>
      <c r="X16" s="65" t="s">
        <v>52</v>
      </c>
      <c r="Y16" s="60" t="s">
        <v>30</v>
      </c>
      <c r="Z16" s="65" t="s">
        <v>47</v>
      </c>
      <c r="AA16" s="65" t="s">
        <v>47</v>
      </c>
      <c r="AB16" s="65" t="s">
        <v>47</v>
      </c>
      <c r="AC16" s="60"/>
      <c r="AD16" s="60" t="s">
        <v>30</v>
      </c>
      <c r="AE16" s="65" t="s">
        <v>47</v>
      </c>
      <c r="AF16" s="65" t="s">
        <v>47</v>
      </c>
      <c r="AG16" s="65" t="s">
        <v>47</v>
      </c>
      <c r="AH16" s="60"/>
      <c r="AI16" s="60" t="s">
        <v>30</v>
      </c>
      <c r="AJ16" s="65" t="s">
        <v>47</v>
      </c>
      <c r="AK16" s="65" t="s">
        <v>47</v>
      </c>
      <c r="AL16" s="65" t="s">
        <v>47</v>
      </c>
      <c r="AM16" s="60"/>
    </row>
    <row r="17" spans="1:39" s="18" customFormat="1" ht="12.75">
      <c r="A17" s="71">
        <v>1</v>
      </c>
      <c r="B17" s="72">
        <v>2</v>
      </c>
      <c r="C17" s="72">
        <v>3</v>
      </c>
      <c r="D17" s="72">
        <v>4</v>
      </c>
      <c r="E17" s="73"/>
      <c r="F17" s="72">
        <v>5</v>
      </c>
      <c r="G17" s="74"/>
      <c r="H17" s="75"/>
      <c r="I17" s="76"/>
      <c r="J17" s="74"/>
      <c r="K17" s="75"/>
      <c r="L17" s="76"/>
      <c r="M17" s="72">
        <v>6</v>
      </c>
      <c r="N17" s="72">
        <v>7</v>
      </c>
      <c r="O17" s="77">
        <v>8</v>
      </c>
      <c r="P17" s="77">
        <v>9</v>
      </c>
      <c r="Q17" s="72">
        <v>10</v>
      </c>
      <c r="R17" s="72">
        <v>11</v>
      </c>
      <c r="S17" s="72">
        <v>12</v>
      </c>
      <c r="T17" s="72">
        <v>13</v>
      </c>
      <c r="U17" s="72">
        <v>14</v>
      </c>
      <c r="V17" s="72">
        <v>15</v>
      </c>
      <c r="W17" s="78">
        <v>16</v>
      </c>
      <c r="X17" s="79"/>
      <c r="Y17" s="72">
        <v>12</v>
      </c>
      <c r="Z17" s="74">
        <v>13</v>
      </c>
      <c r="AA17" s="74">
        <v>14</v>
      </c>
      <c r="AB17" s="74">
        <v>15</v>
      </c>
      <c r="AC17" s="78">
        <v>16</v>
      </c>
      <c r="AD17" s="72">
        <v>12</v>
      </c>
      <c r="AE17" s="74">
        <v>13</v>
      </c>
      <c r="AF17" s="74">
        <v>14</v>
      </c>
      <c r="AG17" s="74">
        <v>15</v>
      </c>
      <c r="AH17" s="78">
        <v>16</v>
      </c>
      <c r="AI17" s="72">
        <v>12</v>
      </c>
      <c r="AJ17" s="74">
        <v>13</v>
      </c>
      <c r="AK17" s="74">
        <v>14</v>
      </c>
      <c r="AL17" s="74">
        <v>15</v>
      </c>
      <c r="AM17" s="78">
        <v>16</v>
      </c>
    </row>
    <row r="18" spans="1:39" s="90" customFormat="1" ht="8.25" customHeight="1">
      <c r="A18" s="80"/>
      <c r="B18" s="81"/>
      <c r="C18" s="82"/>
      <c r="D18" s="81"/>
      <c r="E18" s="83"/>
      <c r="F18" s="81"/>
      <c r="G18" s="84"/>
      <c r="H18" s="85"/>
      <c r="I18" s="86"/>
      <c r="J18" s="84"/>
      <c r="K18" s="85"/>
      <c r="L18" s="86"/>
      <c r="M18" s="81"/>
      <c r="N18" s="81"/>
      <c r="O18" s="87"/>
      <c r="P18" s="87"/>
      <c r="Q18" s="81"/>
      <c r="R18" s="81"/>
      <c r="S18" s="81"/>
      <c r="T18" s="81"/>
      <c r="U18" s="81"/>
      <c r="V18" s="81"/>
      <c r="W18" s="88"/>
      <c r="X18" s="89"/>
      <c r="Y18" s="81"/>
      <c r="Z18" s="84"/>
      <c r="AA18" s="84"/>
      <c r="AB18" s="84"/>
      <c r="AC18" s="88"/>
      <c r="AD18" s="81"/>
      <c r="AE18" s="84"/>
      <c r="AF18" s="84"/>
      <c r="AG18" s="84"/>
      <c r="AH18" s="88"/>
      <c r="AI18" s="81"/>
      <c r="AJ18" s="84"/>
      <c r="AK18" s="84"/>
      <c r="AL18" s="84"/>
      <c r="AM18" s="88"/>
    </row>
    <row r="19" spans="1:39" s="18" customFormat="1" ht="18.75" customHeight="1">
      <c r="A19" s="91">
        <v>1</v>
      </c>
      <c r="B19" s="92">
        <v>45261000</v>
      </c>
      <c r="C19" s="93" t="s">
        <v>53</v>
      </c>
      <c r="D19" s="92" t="s">
        <v>54</v>
      </c>
      <c r="E19" s="95">
        <v>66</v>
      </c>
      <c r="F19" s="95">
        <v>66</v>
      </c>
      <c r="G19" s="102">
        <f aca="true" t="shared" si="0" ref="G19:G61">IF(M19=0,0,4.88)/0.702804</f>
        <v>0</v>
      </c>
      <c r="H19" s="103">
        <v>0.5549200061468063</v>
      </c>
      <c r="I19" s="103">
        <v>0</v>
      </c>
      <c r="J19" s="225">
        <v>0.05691487242531346</v>
      </c>
      <c r="K19" s="102">
        <f aca="true" t="shared" si="1" ref="K19:K61">J19+I19+H19</f>
        <v>0.6118348785721197</v>
      </c>
      <c r="L19" s="102">
        <f aca="true" t="shared" si="2" ref="L19:L61">ROUND(IF(M19=0,0,M19/G19),2)</f>
        <v>0</v>
      </c>
      <c r="M19" s="102"/>
      <c r="N19" s="102"/>
      <c r="O19" s="102"/>
      <c r="P19" s="104"/>
      <c r="Q19" s="102"/>
      <c r="R19" s="102"/>
      <c r="S19" s="102"/>
      <c r="T19" s="102"/>
      <c r="U19" s="102"/>
      <c r="V19" s="102"/>
      <c r="W19" s="104"/>
      <c r="X19" s="105">
        <v>0</v>
      </c>
      <c r="Y19" s="106">
        <v>0.5</v>
      </c>
      <c r="Z19" s="107">
        <f aca="true" t="shared" si="3" ref="Z19:Z50">ROUND(T19*$Y19,2)</f>
        <v>0</v>
      </c>
      <c r="AA19" s="107">
        <f aca="true" t="shared" si="4" ref="AA19:AA50">ROUND(U19*$Y19,2)</f>
        <v>0</v>
      </c>
      <c r="AB19" s="107">
        <f aca="true" t="shared" si="5" ref="AB19:AB50">ROUND(V19*$Y19,2)</f>
        <v>0</v>
      </c>
      <c r="AC19" s="104">
        <f aca="true" t="shared" si="6" ref="AC19:AC50">ROUND(SUM(Z19:AB19),2)</f>
        <v>0</v>
      </c>
      <c r="AD19" s="106">
        <f aca="true" t="shared" si="7" ref="AD19:AD50">Y19-X19</f>
        <v>0.5</v>
      </c>
      <c r="AE19" s="107">
        <f aca="true" t="shared" si="8" ref="AE19:AE50">ROUND(T19*$AD19,2)</f>
        <v>0</v>
      </c>
      <c r="AF19" s="107">
        <f aca="true" t="shared" si="9" ref="AF19:AF50">ROUND(U19*$AD19,2)</f>
        <v>0</v>
      </c>
      <c r="AG19" s="107">
        <f aca="true" t="shared" si="10" ref="AG19:AG50">ROUND(V19*$AD19,2)</f>
        <v>0</v>
      </c>
      <c r="AH19" s="104">
        <f aca="true" t="shared" si="11" ref="AH19:AH50">ROUND(SUM(AE19:AG19),2)</f>
        <v>0</v>
      </c>
      <c r="AI19" s="106">
        <f aca="true" t="shared" si="12" ref="AI19:AI50">1-Y19</f>
        <v>0.5</v>
      </c>
      <c r="AJ19" s="107">
        <f aca="true" t="shared" si="13" ref="AJ19:AJ50">ROUND(T19*$AI19,2)</f>
        <v>0</v>
      </c>
      <c r="AK19" s="107">
        <f aca="true" t="shared" si="14" ref="AK19:AK50">ROUND(U19*$AI19,2)</f>
        <v>0</v>
      </c>
      <c r="AL19" s="107">
        <f aca="true" t="shared" si="15" ref="AL19:AL50">ROUND(V19*$AI19,2)</f>
        <v>0</v>
      </c>
      <c r="AM19" s="104">
        <f aca="true" t="shared" si="16" ref="AM19:AM50">ROUND(SUM(AJ19:AL19),2)</f>
        <v>0</v>
      </c>
    </row>
    <row r="20" spans="1:39" s="18" customFormat="1" ht="18.75" customHeight="1">
      <c r="A20" s="91">
        <f aca="true" t="shared" si="17" ref="A20:A51">A19+1</f>
        <v>2</v>
      </c>
      <c r="B20" s="92">
        <v>45261000</v>
      </c>
      <c r="C20" s="93" t="s">
        <v>55</v>
      </c>
      <c r="D20" s="92" t="s">
        <v>56</v>
      </c>
      <c r="E20" s="95">
        <v>326</v>
      </c>
      <c r="F20" s="95">
        <v>326</v>
      </c>
      <c r="G20" s="102">
        <f t="shared" si="0"/>
        <v>0</v>
      </c>
      <c r="H20" s="103">
        <v>0.9248666769113437</v>
      </c>
      <c r="I20" s="103">
        <v>0</v>
      </c>
      <c r="J20" s="225">
        <v>0.09960102674429856</v>
      </c>
      <c r="K20" s="102">
        <f t="shared" si="1"/>
        <v>1.0244677036556422</v>
      </c>
      <c r="L20" s="102">
        <f t="shared" si="2"/>
        <v>0</v>
      </c>
      <c r="M20" s="102"/>
      <c r="N20" s="102"/>
      <c r="O20" s="102"/>
      <c r="P20" s="104"/>
      <c r="Q20" s="102"/>
      <c r="R20" s="102"/>
      <c r="S20" s="102"/>
      <c r="T20" s="102"/>
      <c r="U20" s="102"/>
      <c r="V20" s="102"/>
      <c r="W20" s="104"/>
      <c r="X20" s="105">
        <f aca="true" t="shared" si="18" ref="X20:X51">X19</f>
        <v>0</v>
      </c>
      <c r="Y20" s="106">
        <f aca="true" t="shared" si="19" ref="Y20:Y51">Y19</f>
        <v>0.5</v>
      </c>
      <c r="Z20" s="107">
        <f t="shared" si="3"/>
        <v>0</v>
      </c>
      <c r="AA20" s="107">
        <f t="shared" si="4"/>
        <v>0</v>
      </c>
      <c r="AB20" s="107">
        <f t="shared" si="5"/>
        <v>0</v>
      </c>
      <c r="AC20" s="104">
        <f t="shared" si="6"/>
        <v>0</v>
      </c>
      <c r="AD20" s="106">
        <f t="shared" si="7"/>
        <v>0.5</v>
      </c>
      <c r="AE20" s="107">
        <f t="shared" si="8"/>
        <v>0</v>
      </c>
      <c r="AF20" s="107">
        <f t="shared" si="9"/>
        <v>0</v>
      </c>
      <c r="AG20" s="107">
        <f t="shared" si="10"/>
        <v>0</v>
      </c>
      <c r="AH20" s="104">
        <f t="shared" si="11"/>
        <v>0</v>
      </c>
      <c r="AI20" s="106">
        <f t="shared" si="12"/>
        <v>0.5</v>
      </c>
      <c r="AJ20" s="107">
        <f t="shared" si="13"/>
        <v>0</v>
      </c>
      <c r="AK20" s="107">
        <f t="shared" si="14"/>
        <v>0</v>
      </c>
      <c r="AL20" s="107">
        <f t="shared" si="15"/>
        <v>0</v>
      </c>
      <c r="AM20" s="104">
        <f t="shared" si="16"/>
        <v>0</v>
      </c>
    </row>
    <row r="21" spans="1:39" s="18" customFormat="1" ht="18.75" customHeight="1">
      <c r="A21" s="91">
        <f t="shared" si="17"/>
        <v>3</v>
      </c>
      <c r="B21" s="92">
        <v>45261000</v>
      </c>
      <c r="C21" s="93" t="s">
        <v>57</v>
      </c>
      <c r="D21" s="92" t="s">
        <v>58</v>
      </c>
      <c r="E21" s="95">
        <v>20</v>
      </c>
      <c r="F21" s="95">
        <v>20</v>
      </c>
      <c r="G21" s="102">
        <f t="shared" si="0"/>
        <v>0</v>
      </c>
      <c r="H21" s="103">
        <v>0.18497333538226876</v>
      </c>
      <c r="I21" s="103">
        <v>0</v>
      </c>
      <c r="J21" s="225">
        <v>0.014228718106328366</v>
      </c>
      <c r="K21" s="102">
        <f t="shared" si="1"/>
        <v>0.19920205348859713</v>
      </c>
      <c r="L21" s="102">
        <f t="shared" si="2"/>
        <v>0</v>
      </c>
      <c r="M21" s="102"/>
      <c r="N21" s="102"/>
      <c r="O21" s="102"/>
      <c r="P21" s="104"/>
      <c r="Q21" s="102"/>
      <c r="R21" s="102"/>
      <c r="S21" s="102"/>
      <c r="T21" s="102"/>
      <c r="U21" s="102"/>
      <c r="V21" s="102"/>
      <c r="W21" s="104"/>
      <c r="X21" s="105">
        <f t="shared" si="18"/>
        <v>0</v>
      </c>
      <c r="Y21" s="106">
        <f t="shared" si="19"/>
        <v>0.5</v>
      </c>
      <c r="Z21" s="107">
        <f t="shared" si="3"/>
        <v>0</v>
      </c>
      <c r="AA21" s="107">
        <f t="shared" si="4"/>
        <v>0</v>
      </c>
      <c r="AB21" s="107">
        <f t="shared" si="5"/>
        <v>0</v>
      </c>
      <c r="AC21" s="104">
        <f t="shared" si="6"/>
        <v>0</v>
      </c>
      <c r="AD21" s="106">
        <f t="shared" si="7"/>
        <v>0.5</v>
      </c>
      <c r="AE21" s="107">
        <f t="shared" si="8"/>
        <v>0</v>
      </c>
      <c r="AF21" s="107">
        <f t="shared" si="9"/>
        <v>0</v>
      </c>
      <c r="AG21" s="107">
        <f t="shared" si="10"/>
        <v>0</v>
      </c>
      <c r="AH21" s="104">
        <f t="shared" si="11"/>
        <v>0</v>
      </c>
      <c r="AI21" s="106">
        <f t="shared" si="12"/>
        <v>0.5</v>
      </c>
      <c r="AJ21" s="107">
        <f t="shared" si="13"/>
        <v>0</v>
      </c>
      <c r="AK21" s="107">
        <f t="shared" si="14"/>
        <v>0</v>
      </c>
      <c r="AL21" s="107">
        <f t="shared" si="15"/>
        <v>0</v>
      </c>
      <c r="AM21" s="104">
        <f t="shared" si="16"/>
        <v>0</v>
      </c>
    </row>
    <row r="22" spans="1:39" s="18" customFormat="1" ht="18.75" customHeight="1">
      <c r="A22" s="91">
        <f t="shared" si="17"/>
        <v>4</v>
      </c>
      <c r="B22" s="92">
        <v>45261000</v>
      </c>
      <c r="C22" s="93" t="s">
        <v>59</v>
      </c>
      <c r="D22" s="92" t="s">
        <v>58</v>
      </c>
      <c r="E22" s="95">
        <v>2026</v>
      </c>
      <c r="F22" s="95">
        <v>2026</v>
      </c>
      <c r="G22" s="102">
        <f t="shared" si="0"/>
        <v>0</v>
      </c>
      <c r="H22" s="103">
        <v>0.9248666769113437</v>
      </c>
      <c r="I22" s="103">
        <v>0</v>
      </c>
      <c r="J22" s="225">
        <v>0.09960102674429856</v>
      </c>
      <c r="K22" s="102">
        <f t="shared" si="1"/>
        <v>1.0244677036556422</v>
      </c>
      <c r="L22" s="102">
        <f t="shared" si="2"/>
        <v>0</v>
      </c>
      <c r="M22" s="102"/>
      <c r="N22" s="102"/>
      <c r="O22" s="102"/>
      <c r="P22" s="104"/>
      <c r="Q22" s="102"/>
      <c r="R22" s="102"/>
      <c r="S22" s="102"/>
      <c r="T22" s="102"/>
      <c r="U22" s="102"/>
      <c r="V22" s="102"/>
      <c r="W22" s="104"/>
      <c r="X22" s="105">
        <f t="shared" si="18"/>
        <v>0</v>
      </c>
      <c r="Y22" s="106">
        <f t="shared" si="19"/>
        <v>0.5</v>
      </c>
      <c r="Z22" s="107">
        <f t="shared" si="3"/>
        <v>0</v>
      </c>
      <c r="AA22" s="107">
        <f t="shared" si="4"/>
        <v>0</v>
      </c>
      <c r="AB22" s="107">
        <f t="shared" si="5"/>
        <v>0</v>
      </c>
      <c r="AC22" s="104">
        <f t="shared" si="6"/>
        <v>0</v>
      </c>
      <c r="AD22" s="106">
        <f t="shared" si="7"/>
        <v>0.5</v>
      </c>
      <c r="AE22" s="107">
        <f t="shared" si="8"/>
        <v>0</v>
      </c>
      <c r="AF22" s="107">
        <f t="shared" si="9"/>
        <v>0</v>
      </c>
      <c r="AG22" s="107">
        <f t="shared" si="10"/>
        <v>0</v>
      </c>
      <c r="AH22" s="104">
        <f t="shared" si="11"/>
        <v>0</v>
      </c>
      <c r="AI22" s="106">
        <f t="shared" si="12"/>
        <v>0.5</v>
      </c>
      <c r="AJ22" s="107">
        <f t="shared" si="13"/>
        <v>0</v>
      </c>
      <c r="AK22" s="107">
        <f t="shared" si="14"/>
        <v>0</v>
      </c>
      <c r="AL22" s="107">
        <f t="shared" si="15"/>
        <v>0</v>
      </c>
      <c r="AM22" s="104">
        <f t="shared" si="16"/>
        <v>0</v>
      </c>
    </row>
    <row r="23" spans="1:39" s="18" customFormat="1" ht="18.75" customHeight="1">
      <c r="A23" s="91">
        <f t="shared" si="17"/>
        <v>5</v>
      </c>
      <c r="B23" s="92">
        <v>45261000</v>
      </c>
      <c r="C23" s="93" t="s">
        <v>60</v>
      </c>
      <c r="D23" s="92" t="s">
        <v>58</v>
      </c>
      <c r="E23" s="95">
        <v>2026</v>
      </c>
      <c r="F23" s="95">
        <v>2026</v>
      </c>
      <c r="G23" s="102">
        <f t="shared" si="0"/>
        <v>0</v>
      </c>
      <c r="H23" s="103">
        <v>1.0956112941872842</v>
      </c>
      <c r="I23" s="103">
        <v>0</v>
      </c>
      <c r="J23" s="225">
        <v>0.11382974485062693</v>
      </c>
      <c r="K23" s="102">
        <f t="shared" si="1"/>
        <v>1.2094410390379111</v>
      </c>
      <c r="L23" s="102">
        <f t="shared" si="2"/>
        <v>0</v>
      </c>
      <c r="M23" s="102"/>
      <c r="N23" s="102"/>
      <c r="O23" s="102"/>
      <c r="P23" s="104"/>
      <c r="Q23" s="102"/>
      <c r="R23" s="102"/>
      <c r="S23" s="102"/>
      <c r="T23" s="102"/>
      <c r="U23" s="102"/>
      <c r="V23" s="102"/>
      <c r="W23" s="104"/>
      <c r="X23" s="105">
        <f t="shared" si="18"/>
        <v>0</v>
      </c>
      <c r="Y23" s="106">
        <f t="shared" si="19"/>
        <v>0.5</v>
      </c>
      <c r="Z23" s="107">
        <f t="shared" si="3"/>
        <v>0</v>
      </c>
      <c r="AA23" s="107">
        <f t="shared" si="4"/>
        <v>0</v>
      </c>
      <c r="AB23" s="107">
        <f t="shared" si="5"/>
        <v>0</v>
      </c>
      <c r="AC23" s="104">
        <f t="shared" si="6"/>
        <v>0</v>
      </c>
      <c r="AD23" s="106">
        <f t="shared" si="7"/>
        <v>0.5</v>
      </c>
      <c r="AE23" s="107">
        <f t="shared" si="8"/>
        <v>0</v>
      </c>
      <c r="AF23" s="107">
        <f t="shared" si="9"/>
        <v>0</v>
      </c>
      <c r="AG23" s="107">
        <f t="shared" si="10"/>
        <v>0</v>
      </c>
      <c r="AH23" s="104">
        <f t="shared" si="11"/>
        <v>0</v>
      </c>
      <c r="AI23" s="106">
        <f t="shared" si="12"/>
        <v>0.5</v>
      </c>
      <c r="AJ23" s="107">
        <f t="shared" si="13"/>
        <v>0</v>
      </c>
      <c r="AK23" s="107">
        <f t="shared" si="14"/>
        <v>0</v>
      </c>
      <c r="AL23" s="107">
        <f t="shared" si="15"/>
        <v>0</v>
      </c>
      <c r="AM23" s="104">
        <f t="shared" si="16"/>
        <v>0</v>
      </c>
    </row>
    <row r="24" spans="1:39" s="18" customFormat="1" ht="18.75" customHeight="1">
      <c r="A24" s="91">
        <f t="shared" si="17"/>
        <v>6</v>
      </c>
      <c r="B24" s="92"/>
      <c r="C24" s="93" t="s">
        <v>61</v>
      </c>
      <c r="D24" s="92" t="s">
        <v>58</v>
      </c>
      <c r="E24" s="95">
        <v>2330</v>
      </c>
      <c r="F24" s="95">
        <v>2330</v>
      </c>
      <c r="G24" s="102">
        <f t="shared" si="0"/>
        <v>0</v>
      </c>
      <c r="H24" s="103">
        <v>0</v>
      </c>
      <c r="I24" s="103">
        <v>2.2481374607998816</v>
      </c>
      <c r="J24" s="225">
        <v>0</v>
      </c>
      <c r="K24" s="102">
        <f t="shared" si="1"/>
        <v>2.2481374607998816</v>
      </c>
      <c r="L24" s="102">
        <f t="shared" si="2"/>
        <v>0</v>
      </c>
      <c r="M24" s="102"/>
      <c r="N24" s="102"/>
      <c r="O24" s="102"/>
      <c r="P24" s="104"/>
      <c r="Q24" s="102"/>
      <c r="R24" s="102"/>
      <c r="S24" s="102"/>
      <c r="T24" s="102"/>
      <c r="U24" s="102"/>
      <c r="V24" s="102"/>
      <c r="W24" s="104"/>
      <c r="X24" s="105">
        <f t="shared" si="18"/>
        <v>0</v>
      </c>
      <c r="Y24" s="106">
        <f t="shared" si="19"/>
        <v>0.5</v>
      </c>
      <c r="Z24" s="107">
        <f t="shared" si="3"/>
        <v>0</v>
      </c>
      <c r="AA24" s="107">
        <f t="shared" si="4"/>
        <v>0</v>
      </c>
      <c r="AB24" s="107">
        <f t="shared" si="5"/>
        <v>0</v>
      </c>
      <c r="AC24" s="104">
        <f t="shared" si="6"/>
        <v>0</v>
      </c>
      <c r="AD24" s="106">
        <f t="shared" si="7"/>
        <v>0.5</v>
      </c>
      <c r="AE24" s="107">
        <f t="shared" si="8"/>
        <v>0</v>
      </c>
      <c r="AF24" s="107">
        <f t="shared" si="9"/>
        <v>0</v>
      </c>
      <c r="AG24" s="107">
        <f t="shared" si="10"/>
        <v>0</v>
      </c>
      <c r="AH24" s="104">
        <f t="shared" si="11"/>
        <v>0</v>
      </c>
      <c r="AI24" s="106">
        <f t="shared" si="12"/>
        <v>0.5</v>
      </c>
      <c r="AJ24" s="107">
        <f t="shared" si="13"/>
        <v>0</v>
      </c>
      <c r="AK24" s="107">
        <f t="shared" si="14"/>
        <v>0</v>
      </c>
      <c r="AL24" s="107">
        <f t="shared" si="15"/>
        <v>0</v>
      </c>
      <c r="AM24" s="104">
        <f t="shared" si="16"/>
        <v>0</v>
      </c>
    </row>
    <row r="25" spans="1:39" s="18" customFormat="1" ht="18.75" customHeight="1">
      <c r="A25" s="91">
        <f t="shared" si="17"/>
        <v>7</v>
      </c>
      <c r="B25" s="92"/>
      <c r="C25" s="93" t="s">
        <v>62</v>
      </c>
      <c r="D25" s="92" t="s">
        <v>58</v>
      </c>
      <c r="E25" s="95">
        <v>2330</v>
      </c>
      <c r="F25" s="95">
        <v>2330</v>
      </c>
      <c r="G25" s="102">
        <f t="shared" si="0"/>
        <v>0</v>
      </c>
      <c r="H25" s="103">
        <v>0</v>
      </c>
      <c r="I25" s="103">
        <v>3.713695425751703</v>
      </c>
      <c r="J25" s="225">
        <v>0</v>
      </c>
      <c r="K25" s="102">
        <f t="shared" si="1"/>
        <v>3.713695425751703</v>
      </c>
      <c r="L25" s="102">
        <f t="shared" si="2"/>
        <v>0</v>
      </c>
      <c r="M25" s="102"/>
      <c r="N25" s="102"/>
      <c r="O25" s="102"/>
      <c r="P25" s="104"/>
      <c r="Q25" s="102"/>
      <c r="R25" s="102"/>
      <c r="S25" s="102"/>
      <c r="T25" s="102"/>
      <c r="U25" s="102"/>
      <c r="V25" s="102"/>
      <c r="W25" s="104"/>
      <c r="X25" s="105">
        <f t="shared" si="18"/>
        <v>0</v>
      </c>
      <c r="Y25" s="106">
        <f t="shared" si="19"/>
        <v>0.5</v>
      </c>
      <c r="Z25" s="107">
        <f t="shared" si="3"/>
        <v>0</v>
      </c>
      <c r="AA25" s="107">
        <f t="shared" si="4"/>
        <v>0</v>
      </c>
      <c r="AB25" s="107">
        <f t="shared" si="5"/>
        <v>0</v>
      </c>
      <c r="AC25" s="104">
        <f t="shared" si="6"/>
        <v>0</v>
      </c>
      <c r="AD25" s="106">
        <f t="shared" si="7"/>
        <v>0.5</v>
      </c>
      <c r="AE25" s="107">
        <f t="shared" si="8"/>
        <v>0</v>
      </c>
      <c r="AF25" s="107">
        <f t="shared" si="9"/>
        <v>0</v>
      </c>
      <c r="AG25" s="107">
        <f t="shared" si="10"/>
        <v>0</v>
      </c>
      <c r="AH25" s="104">
        <f t="shared" si="11"/>
        <v>0</v>
      </c>
      <c r="AI25" s="106">
        <f t="shared" si="12"/>
        <v>0.5</v>
      </c>
      <c r="AJ25" s="107">
        <f t="shared" si="13"/>
        <v>0</v>
      </c>
      <c r="AK25" s="107">
        <f t="shared" si="14"/>
        <v>0</v>
      </c>
      <c r="AL25" s="107">
        <f t="shared" si="15"/>
        <v>0</v>
      </c>
      <c r="AM25" s="104">
        <f t="shared" si="16"/>
        <v>0</v>
      </c>
    </row>
    <row r="26" spans="1:39" s="18" customFormat="1" ht="18.75" customHeight="1">
      <c r="A26" s="91">
        <f t="shared" si="17"/>
        <v>8</v>
      </c>
      <c r="B26" s="92"/>
      <c r="C26" s="93" t="s">
        <v>63</v>
      </c>
      <c r="D26" s="92" t="s">
        <v>64</v>
      </c>
      <c r="E26" s="95">
        <f>ROUNDUP((SUM(E16:E25))/100,0)</f>
        <v>92</v>
      </c>
      <c r="F26" s="95">
        <f>ROUNDUP((SUM(F16:F25))/100,0)</f>
        <v>92</v>
      </c>
      <c r="G26" s="102">
        <f t="shared" si="0"/>
        <v>0</v>
      </c>
      <c r="H26" s="103">
        <v>0</v>
      </c>
      <c r="I26" s="103">
        <v>27.817143897871954</v>
      </c>
      <c r="J26" s="225">
        <v>0</v>
      </c>
      <c r="K26" s="102">
        <f t="shared" si="1"/>
        <v>27.817143897871954</v>
      </c>
      <c r="L26" s="102">
        <f t="shared" si="2"/>
        <v>0</v>
      </c>
      <c r="M26" s="102"/>
      <c r="N26" s="102"/>
      <c r="O26" s="102"/>
      <c r="P26" s="104"/>
      <c r="Q26" s="102"/>
      <c r="R26" s="102"/>
      <c r="S26" s="102"/>
      <c r="T26" s="102"/>
      <c r="U26" s="102"/>
      <c r="V26" s="102"/>
      <c r="W26" s="104"/>
      <c r="X26" s="105">
        <f t="shared" si="18"/>
        <v>0</v>
      </c>
      <c r="Y26" s="106">
        <f t="shared" si="19"/>
        <v>0.5</v>
      </c>
      <c r="Z26" s="107">
        <f t="shared" si="3"/>
        <v>0</v>
      </c>
      <c r="AA26" s="107">
        <f t="shared" si="4"/>
        <v>0</v>
      </c>
      <c r="AB26" s="107">
        <f t="shared" si="5"/>
        <v>0</v>
      </c>
      <c r="AC26" s="104">
        <f t="shared" si="6"/>
        <v>0</v>
      </c>
      <c r="AD26" s="106">
        <f t="shared" si="7"/>
        <v>0.5</v>
      </c>
      <c r="AE26" s="107">
        <f t="shared" si="8"/>
        <v>0</v>
      </c>
      <c r="AF26" s="107">
        <f t="shared" si="9"/>
        <v>0</v>
      </c>
      <c r="AG26" s="107">
        <f t="shared" si="10"/>
        <v>0</v>
      </c>
      <c r="AH26" s="104">
        <f t="shared" si="11"/>
        <v>0</v>
      </c>
      <c r="AI26" s="106">
        <f t="shared" si="12"/>
        <v>0.5</v>
      </c>
      <c r="AJ26" s="107">
        <f t="shared" si="13"/>
        <v>0</v>
      </c>
      <c r="AK26" s="107">
        <f t="shared" si="14"/>
        <v>0</v>
      </c>
      <c r="AL26" s="107">
        <f t="shared" si="15"/>
        <v>0</v>
      </c>
      <c r="AM26" s="104">
        <f t="shared" si="16"/>
        <v>0</v>
      </c>
    </row>
    <row r="27" spans="1:39" s="18" customFormat="1" ht="18.75" customHeight="1">
      <c r="A27" s="91">
        <f t="shared" si="17"/>
        <v>9</v>
      </c>
      <c r="B27" s="92">
        <v>45261000</v>
      </c>
      <c r="C27" s="93" t="s">
        <v>65</v>
      </c>
      <c r="D27" s="92" t="s">
        <v>58</v>
      </c>
      <c r="E27" s="95">
        <v>1942</v>
      </c>
      <c r="F27" s="95">
        <v>1942</v>
      </c>
      <c r="G27" s="102">
        <f t="shared" si="0"/>
        <v>0</v>
      </c>
      <c r="H27" s="103">
        <v>1.0956112941872842</v>
      </c>
      <c r="I27" s="103">
        <v>0</v>
      </c>
      <c r="J27" s="225">
        <v>0.11382974485062693</v>
      </c>
      <c r="K27" s="102">
        <f t="shared" si="1"/>
        <v>1.2094410390379111</v>
      </c>
      <c r="L27" s="102">
        <f t="shared" si="2"/>
        <v>0</v>
      </c>
      <c r="M27" s="102"/>
      <c r="N27" s="102"/>
      <c r="O27" s="102"/>
      <c r="P27" s="104"/>
      <c r="Q27" s="102"/>
      <c r="R27" s="102"/>
      <c r="S27" s="102"/>
      <c r="T27" s="102"/>
      <c r="U27" s="102"/>
      <c r="V27" s="102"/>
      <c r="W27" s="104"/>
      <c r="X27" s="105">
        <f t="shared" si="18"/>
        <v>0</v>
      </c>
      <c r="Y27" s="106">
        <f t="shared" si="19"/>
        <v>0.5</v>
      </c>
      <c r="Z27" s="107">
        <f t="shared" si="3"/>
        <v>0</v>
      </c>
      <c r="AA27" s="107">
        <f t="shared" si="4"/>
        <v>0</v>
      </c>
      <c r="AB27" s="107">
        <f t="shared" si="5"/>
        <v>0</v>
      </c>
      <c r="AC27" s="104">
        <f t="shared" si="6"/>
        <v>0</v>
      </c>
      <c r="AD27" s="106">
        <f t="shared" si="7"/>
        <v>0.5</v>
      </c>
      <c r="AE27" s="107">
        <f t="shared" si="8"/>
        <v>0</v>
      </c>
      <c r="AF27" s="107">
        <f t="shared" si="9"/>
        <v>0</v>
      </c>
      <c r="AG27" s="107">
        <f t="shared" si="10"/>
        <v>0</v>
      </c>
      <c r="AH27" s="104">
        <f t="shared" si="11"/>
        <v>0</v>
      </c>
      <c r="AI27" s="106">
        <f t="shared" si="12"/>
        <v>0.5</v>
      </c>
      <c r="AJ27" s="107">
        <f t="shared" si="13"/>
        <v>0</v>
      </c>
      <c r="AK27" s="107">
        <f t="shared" si="14"/>
        <v>0</v>
      </c>
      <c r="AL27" s="107">
        <f t="shared" si="15"/>
        <v>0</v>
      </c>
      <c r="AM27" s="104">
        <f t="shared" si="16"/>
        <v>0</v>
      </c>
    </row>
    <row r="28" spans="1:39" s="18" customFormat="1" ht="18.75" customHeight="1">
      <c r="A28" s="91">
        <f t="shared" si="17"/>
        <v>10</v>
      </c>
      <c r="B28" s="92"/>
      <c r="C28" s="93" t="s">
        <v>66</v>
      </c>
      <c r="D28" s="92" t="s">
        <v>58</v>
      </c>
      <c r="E28" s="95">
        <v>96</v>
      </c>
      <c r="F28" s="95">
        <v>96</v>
      </c>
      <c r="G28" s="102">
        <f t="shared" si="0"/>
        <v>0</v>
      </c>
      <c r="H28" s="103">
        <v>0</v>
      </c>
      <c r="I28" s="103">
        <v>2.532711822926449</v>
      </c>
      <c r="J28" s="225">
        <v>0</v>
      </c>
      <c r="K28" s="102">
        <f t="shared" si="1"/>
        <v>2.532711822926449</v>
      </c>
      <c r="L28" s="102">
        <f t="shared" si="2"/>
        <v>0</v>
      </c>
      <c r="M28" s="102"/>
      <c r="N28" s="102"/>
      <c r="O28" s="102"/>
      <c r="P28" s="104"/>
      <c r="Q28" s="102"/>
      <c r="R28" s="102"/>
      <c r="S28" s="102"/>
      <c r="T28" s="102"/>
      <c r="U28" s="102"/>
      <c r="V28" s="102"/>
      <c r="W28" s="104"/>
      <c r="X28" s="105">
        <f t="shared" si="18"/>
        <v>0</v>
      </c>
      <c r="Y28" s="106">
        <f t="shared" si="19"/>
        <v>0.5</v>
      </c>
      <c r="Z28" s="107">
        <f t="shared" si="3"/>
        <v>0</v>
      </c>
      <c r="AA28" s="107">
        <f t="shared" si="4"/>
        <v>0</v>
      </c>
      <c r="AB28" s="107">
        <f t="shared" si="5"/>
        <v>0</v>
      </c>
      <c r="AC28" s="104">
        <f t="shared" si="6"/>
        <v>0</v>
      </c>
      <c r="AD28" s="106">
        <f t="shared" si="7"/>
        <v>0.5</v>
      </c>
      <c r="AE28" s="107">
        <f t="shared" si="8"/>
        <v>0</v>
      </c>
      <c r="AF28" s="107">
        <f t="shared" si="9"/>
        <v>0</v>
      </c>
      <c r="AG28" s="107">
        <f t="shared" si="10"/>
        <v>0</v>
      </c>
      <c r="AH28" s="104">
        <f t="shared" si="11"/>
        <v>0</v>
      </c>
      <c r="AI28" s="106">
        <f t="shared" si="12"/>
        <v>0.5</v>
      </c>
      <c r="AJ28" s="107">
        <f t="shared" si="13"/>
        <v>0</v>
      </c>
      <c r="AK28" s="107">
        <f t="shared" si="14"/>
        <v>0</v>
      </c>
      <c r="AL28" s="107">
        <f t="shared" si="15"/>
        <v>0</v>
      </c>
      <c r="AM28" s="104">
        <f t="shared" si="16"/>
        <v>0</v>
      </c>
    </row>
    <row r="29" spans="1:39" s="18" customFormat="1" ht="18.75" customHeight="1">
      <c r="A29" s="91">
        <f t="shared" si="17"/>
        <v>11</v>
      </c>
      <c r="B29" s="92"/>
      <c r="C29" s="93" t="s">
        <v>67</v>
      </c>
      <c r="D29" s="92" t="s">
        <v>58</v>
      </c>
      <c r="E29" s="95">
        <v>2039</v>
      </c>
      <c r="F29" s="95">
        <v>2039</v>
      </c>
      <c r="G29" s="102">
        <f t="shared" si="0"/>
        <v>0</v>
      </c>
      <c r="H29" s="103">
        <v>0</v>
      </c>
      <c r="I29" s="103">
        <v>3.4006636274124795</v>
      </c>
      <c r="J29" s="225">
        <v>0</v>
      </c>
      <c r="K29" s="102">
        <f t="shared" si="1"/>
        <v>3.4006636274124795</v>
      </c>
      <c r="L29" s="102">
        <f t="shared" si="2"/>
        <v>0</v>
      </c>
      <c r="M29" s="102"/>
      <c r="N29" s="102"/>
      <c r="O29" s="102"/>
      <c r="P29" s="104"/>
      <c r="Q29" s="102"/>
      <c r="R29" s="102"/>
      <c r="S29" s="102"/>
      <c r="T29" s="102"/>
      <c r="U29" s="102"/>
      <c r="V29" s="102"/>
      <c r="W29" s="104"/>
      <c r="X29" s="105">
        <f t="shared" si="18"/>
        <v>0</v>
      </c>
      <c r="Y29" s="106">
        <f t="shared" si="19"/>
        <v>0.5</v>
      </c>
      <c r="Z29" s="107">
        <f t="shared" si="3"/>
        <v>0</v>
      </c>
      <c r="AA29" s="107">
        <f t="shared" si="4"/>
        <v>0</v>
      </c>
      <c r="AB29" s="107">
        <f t="shared" si="5"/>
        <v>0</v>
      </c>
      <c r="AC29" s="104">
        <f t="shared" si="6"/>
        <v>0</v>
      </c>
      <c r="AD29" s="106">
        <f t="shared" si="7"/>
        <v>0.5</v>
      </c>
      <c r="AE29" s="107">
        <f t="shared" si="8"/>
        <v>0</v>
      </c>
      <c r="AF29" s="107">
        <f t="shared" si="9"/>
        <v>0</v>
      </c>
      <c r="AG29" s="107">
        <f t="shared" si="10"/>
        <v>0</v>
      </c>
      <c r="AH29" s="104">
        <f t="shared" si="11"/>
        <v>0</v>
      </c>
      <c r="AI29" s="106">
        <f t="shared" si="12"/>
        <v>0.5</v>
      </c>
      <c r="AJ29" s="107">
        <f t="shared" si="13"/>
        <v>0</v>
      </c>
      <c r="AK29" s="107">
        <f t="shared" si="14"/>
        <v>0</v>
      </c>
      <c r="AL29" s="107">
        <f t="shared" si="15"/>
        <v>0</v>
      </c>
      <c r="AM29" s="104">
        <f t="shared" si="16"/>
        <v>0</v>
      </c>
    </row>
    <row r="30" spans="1:39" s="18" customFormat="1" ht="18.75" customHeight="1">
      <c r="A30" s="91">
        <f t="shared" si="17"/>
        <v>12</v>
      </c>
      <c r="B30" s="92"/>
      <c r="C30" s="93" t="s">
        <v>68</v>
      </c>
      <c r="D30" s="92" t="s">
        <v>58</v>
      </c>
      <c r="E30" s="95">
        <v>2039</v>
      </c>
      <c r="F30" s="95">
        <v>2039</v>
      </c>
      <c r="G30" s="102">
        <f t="shared" si="0"/>
        <v>0</v>
      </c>
      <c r="H30" s="103">
        <v>0</v>
      </c>
      <c r="I30" s="103">
        <v>12.279383725761381</v>
      </c>
      <c r="J30" s="225">
        <v>0</v>
      </c>
      <c r="K30" s="102">
        <f t="shared" si="1"/>
        <v>12.279383725761381</v>
      </c>
      <c r="L30" s="102">
        <f t="shared" si="2"/>
        <v>0</v>
      </c>
      <c r="M30" s="102"/>
      <c r="N30" s="102"/>
      <c r="O30" s="102"/>
      <c r="P30" s="104"/>
      <c r="Q30" s="102"/>
      <c r="R30" s="102"/>
      <c r="S30" s="102"/>
      <c r="T30" s="102"/>
      <c r="U30" s="102"/>
      <c r="V30" s="102"/>
      <c r="W30" s="104"/>
      <c r="X30" s="105">
        <f t="shared" si="18"/>
        <v>0</v>
      </c>
      <c r="Y30" s="106">
        <f t="shared" si="19"/>
        <v>0.5</v>
      </c>
      <c r="Z30" s="107">
        <f t="shared" si="3"/>
        <v>0</v>
      </c>
      <c r="AA30" s="107">
        <f t="shared" si="4"/>
        <v>0</v>
      </c>
      <c r="AB30" s="107">
        <f t="shared" si="5"/>
        <v>0</v>
      </c>
      <c r="AC30" s="104">
        <f t="shared" si="6"/>
        <v>0</v>
      </c>
      <c r="AD30" s="106">
        <f t="shared" si="7"/>
        <v>0.5</v>
      </c>
      <c r="AE30" s="107">
        <f t="shared" si="8"/>
        <v>0</v>
      </c>
      <c r="AF30" s="107">
        <f t="shared" si="9"/>
        <v>0</v>
      </c>
      <c r="AG30" s="107">
        <f t="shared" si="10"/>
        <v>0</v>
      </c>
      <c r="AH30" s="104">
        <f t="shared" si="11"/>
        <v>0</v>
      </c>
      <c r="AI30" s="106">
        <f t="shared" si="12"/>
        <v>0.5</v>
      </c>
      <c r="AJ30" s="107">
        <f t="shared" si="13"/>
        <v>0</v>
      </c>
      <c r="AK30" s="107">
        <f t="shared" si="14"/>
        <v>0</v>
      </c>
      <c r="AL30" s="107">
        <f t="shared" si="15"/>
        <v>0</v>
      </c>
      <c r="AM30" s="104">
        <f t="shared" si="16"/>
        <v>0</v>
      </c>
    </row>
    <row r="31" spans="1:39" s="18" customFormat="1" ht="18.75" customHeight="1">
      <c r="A31" s="91">
        <f t="shared" si="17"/>
        <v>13</v>
      </c>
      <c r="B31" s="92"/>
      <c r="C31" s="93" t="s">
        <v>69</v>
      </c>
      <c r="D31" s="92" t="s">
        <v>70</v>
      </c>
      <c r="E31" s="95">
        <v>3.88</v>
      </c>
      <c r="F31" s="95">
        <v>3.88</v>
      </c>
      <c r="G31" s="102">
        <f t="shared" si="0"/>
        <v>0</v>
      </c>
      <c r="H31" s="103">
        <v>0</v>
      </c>
      <c r="I31" s="103">
        <v>4.595875948344061</v>
      </c>
      <c r="J31" s="225">
        <v>0</v>
      </c>
      <c r="K31" s="102">
        <f t="shared" si="1"/>
        <v>4.595875948344061</v>
      </c>
      <c r="L31" s="102">
        <f t="shared" si="2"/>
        <v>0</v>
      </c>
      <c r="M31" s="102"/>
      <c r="N31" s="102"/>
      <c r="O31" s="102"/>
      <c r="P31" s="104"/>
      <c r="Q31" s="102"/>
      <c r="R31" s="102"/>
      <c r="S31" s="102"/>
      <c r="T31" s="102"/>
      <c r="U31" s="102"/>
      <c r="V31" s="102"/>
      <c r="W31" s="104"/>
      <c r="X31" s="105">
        <f t="shared" si="18"/>
        <v>0</v>
      </c>
      <c r="Y31" s="106">
        <f t="shared" si="19"/>
        <v>0.5</v>
      </c>
      <c r="Z31" s="107">
        <f t="shared" si="3"/>
        <v>0</v>
      </c>
      <c r="AA31" s="107">
        <f t="shared" si="4"/>
        <v>0</v>
      </c>
      <c r="AB31" s="107">
        <f t="shared" si="5"/>
        <v>0</v>
      </c>
      <c r="AC31" s="104">
        <f t="shared" si="6"/>
        <v>0</v>
      </c>
      <c r="AD31" s="106">
        <f t="shared" si="7"/>
        <v>0.5</v>
      </c>
      <c r="AE31" s="107">
        <f t="shared" si="8"/>
        <v>0</v>
      </c>
      <c r="AF31" s="107">
        <f t="shared" si="9"/>
        <v>0</v>
      </c>
      <c r="AG31" s="107">
        <f t="shared" si="10"/>
        <v>0</v>
      </c>
      <c r="AH31" s="104">
        <f t="shared" si="11"/>
        <v>0</v>
      </c>
      <c r="AI31" s="106">
        <f t="shared" si="12"/>
        <v>0.5</v>
      </c>
      <c r="AJ31" s="107">
        <f t="shared" si="13"/>
        <v>0</v>
      </c>
      <c r="AK31" s="107">
        <f t="shared" si="14"/>
        <v>0</v>
      </c>
      <c r="AL31" s="107">
        <f t="shared" si="15"/>
        <v>0</v>
      </c>
      <c r="AM31" s="104">
        <f t="shared" si="16"/>
        <v>0</v>
      </c>
    </row>
    <row r="32" spans="1:39" s="18" customFormat="1" ht="18.75" customHeight="1">
      <c r="A32" s="91">
        <f t="shared" si="17"/>
        <v>14</v>
      </c>
      <c r="B32" s="92"/>
      <c r="C32" s="93" t="s">
        <v>71</v>
      </c>
      <c r="D32" s="92" t="s">
        <v>72</v>
      </c>
      <c r="E32" s="95">
        <v>5800</v>
      </c>
      <c r="F32" s="95">
        <v>5800</v>
      </c>
      <c r="G32" s="102">
        <f t="shared" si="0"/>
        <v>0</v>
      </c>
      <c r="H32" s="103">
        <v>0</v>
      </c>
      <c r="I32" s="103">
        <v>0.19920205348859713</v>
      </c>
      <c r="J32" s="225">
        <v>0</v>
      </c>
      <c r="K32" s="102">
        <f t="shared" si="1"/>
        <v>0.19920205348859713</v>
      </c>
      <c r="L32" s="102">
        <f t="shared" si="2"/>
        <v>0</v>
      </c>
      <c r="M32" s="102"/>
      <c r="N32" s="102"/>
      <c r="O32" s="102"/>
      <c r="P32" s="104"/>
      <c r="Q32" s="102"/>
      <c r="R32" s="102"/>
      <c r="S32" s="102"/>
      <c r="T32" s="102"/>
      <c r="U32" s="102"/>
      <c r="V32" s="102"/>
      <c r="W32" s="104"/>
      <c r="X32" s="105">
        <f t="shared" si="18"/>
        <v>0</v>
      </c>
      <c r="Y32" s="106">
        <f t="shared" si="19"/>
        <v>0.5</v>
      </c>
      <c r="Z32" s="107">
        <f t="shared" si="3"/>
        <v>0</v>
      </c>
      <c r="AA32" s="107">
        <f t="shared" si="4"/>
        <v>0</v>
      </c>
      <c r="AB32" s="107">
        <f t="shared" si="5"/>
        <v>0</v>
      </c>
      <c r="AC32" s="104">
        <f t="shared" si="6"/>
        <v>0</v>
      </c>
      <c r="AD32" s="106">
        <f t="shared" si="7"/>
        <v>0.5</v>
      </c>
      <c r="AE32" s="107">
        <f t="shared" si="8"/>
        <v>0</v>
      </c>
      <c r="AF32" s="107">
        <f t="shared" si="9"/>
        <v>0</v>
      </c>
      <c r="AG32" s="107">
        <f t="shared" si="10"/>
        <v>0</v>
      </c>
      <c r="AH32" s="104">
        <f t="shared" si="11"/>
        <v>0</v>
      </c>
      <c r="AI32" s="106">
        <f t="shared" si="12"/>
        <v>0.5</v>
      </c>
      <c r="AJ32" s="107">
        <f t="shared" si="13"/>
        <v>0</v>
      </c>
      <c r="AK32" s="107">
        <f t="shared" si="14"/>
        <v>0</v>
      </c>
      <c r="AL32" s="107">
        <f t="shared" si="15"/>
        <v>0</v>
      </c>
      <c r="AM32" s="104">
        <f t="shared" si="16"/>
        <v>0</v>
      </c>
    </row>
    <row r="33" spans="1:39" s="18" customFormat="1" ht="18.75" customHeight="1">
      <c r="A33" s="91">
        <f t="shared" si="17"/>
        <v>15</v>
      </c>
      <c r="B33" s="92">
        <v>45261000</v>
      </c>
      <c r="C33" s="93" t="s">
        <v>73</v>
      </c>
      <c r="D33" s="92" t="s">
        <v>74</v>
      </c>
      <c r="E33" s="95">
        <v>20</v>
      </c>
      <c r="F33" s="95">
        <v>20</v>
      </c>
      <c r="G33" s="102">
        <f t="shared" si="0"/>
        <v>0</v>
      </c>
      <c r="H33" s="103">
        <v>0.9248666769113437</v>
      </c>
      <c r="I33" s="103">
        <v>0.24188820780758222</v>
      </c>
      <c r="J33" s="225">
        <v>0.09960102674429856</v>
      </c>
      <c r="K33" s="102">
        <f t="shared" si="1"/>
        <v>1.2663559114632246</v>
      </c>
      <c r="L33" s="102">
        <f t="shared" si="2"/>
        <v>0</v>
      </c>
      <c r="M33" s="102"/>
      <c r="N33" s="102"/>
      <c r="O33" s="102"/>
      <c r="P33" s="104"/>
      <c r="Q33" s="102"/>
      <c r="R33" s="102"/>
      <c r="S33" s="102"/>
      <c r="T33" s="102"/>
      <c r="U33" s="102"/>
      <c r="V33" s="102"/>
      <c r="W33" s="104"/>
      <c r="X33" s="105">
        <f t="shared" si="18"/>
        <v>0</v>
      </c>
      <c r="Y33" s="106">
        <f t="shared" si="19"/>
        <v>0.5</v>
      </c>
      <c r="Z33" s="107">
        <f t="shared" si="3"/>
        <v>0</v>
      </c>
      <c r="AA33" s="107">
        <f t="shared" si="4"/>
        <v>0</v>
      </c>
      <c r="AB33" s="107">
        <f t="shared" si="5"/>
        <v>0</v>
      </c>
      <c r="AC33" s="104">
        <f t="shared" si="6"/>
        <v>0</v>
      </c>
      <c r="AD33" s="106">
        <f t="shared" si="7"/>
        <v>0.5</v>
      </c>
      <c r="AE33" s="107">
        <f t="shared" si="8"/>
        <v>0</v>
      </c>
      <c r="AF33" s="107">
        <f t="shared" si="9"/>
        <v>0</v>
      </c>
      <c r="AG33" s="107">
        <f t="shared" si="10"/>
        <v>0</v>
      </c>
      <c r="AH33" s="104">
        <f t="shared" si="11"/>
        <v>0</v>
      </c>
      <c r="AI33" s="106">
        <f t="shared" si="12"/>
        <v>0.5</v>
      </c>
      <c r="AJ33" s="107">
        <f t="shared" si="13"/>
        <v>0</v>
      </c>
      <c r="AK33" s="107">
        <f t="shared" si="14"/>
        <v>0</v>
      </c>
      <c r="AL33" s="107">
        <f t="shared" si="15"/>
        <v>0</v>
      </c>
      <c r="AM33" s="104">
        <f t="shared" si="16"/>
        <v>0</v>
      </c>
    </row>
    <row r="34" spans="1:39" s="18" customFormat="1" ht="18.75" customHeight="1">
      <c r="A34" s="91">
        <f t="shared" si="17"/>
        <v>16</v>
      </c>
      <c r="B34" s="92"/>
      <c r="C34" s="93" t="s">
        <v>75</v>
      </c>
      <c r="D34" s="92" t="s">
        <v>72</v>
      </c>
      <c r="E34" s="95">
        <v>800</v>
      </c>
      <c r="F34" s="95">
        <v>800</v>
      </c>
      <c r="G34" s="102">
        <f t="shared" si="0"/>
        <v>0</v>
      </c>
      <c r="H34" s="103">
        <v>0</v>
      </c>
      <c r="I34" s="103">
        <v>0.9106379588050154</v>
      </c>
      <c r="J34" s="225">
        <v>0</v>
      </c>
      <c r="K34" s="102">
        <f t="shared" si="1"/>
        <v>0.9106379588050154</v>
      </c>
      <c r="L34" s="102">
        <f t="shared" si="2"/>
        <v>0</v>
      </c>
      <c r="M34" s="102"/>
      <c r="N34" s="102"/>
      <c r="O34" s="102"/>
      <c r="P34" s="104"/>
      <c r="Q34" s="102"/>
      <c r="R34" s="102"/>
      <c r="S34" s="102"/>
      <c r="T34" s="102"/>
      <c r="U34" s="102"/>
      <c r="V34" s="102"/>
      <c r="W34" s="104"/>
      <c r="X34" s="105">
        <f t="shared" si="18"/>
        <v>0</v>
      </c>
      <c r="Y34" s="106">
        <f t="shared" si="19"/>
        <v>0.5</v>
      </c>
      <c r="Z34" s="107">
        <f t="shared" si="3"/>
        <v>0</v>
      </c>
      <c r="AA34" s="107">
        <f t="shared" si="4"/>
        <v>0</v>
      </c>
      <c r="AB34" s="107">
        <f t="shared" si="5"/>
        <v>0</v>
      </c>
      <c r="AC34" s="104">
        <f t="shared" si="6"/>
        <v>0</v>
      </c>
      <c r="AD34" s="106">
        <f t="shared" si="7"/>
        <v>0.5</v>
      </c>
      <c r="AE34" s="107">
        <f t="shared" si="8"/>
        <v>0</v>
      </c>
      <c r="AF34" s="107">
        <f t="shared" si="9"/>
        <v>0</v>
      </c>
      <c r="AG34" s="107">
        <f t="shared" si="10"/>
        <v>0</v>
      </c>
      <c r="AH34" s="104">
        <f t="shared" si="11"/>
        <v>0</v>
      </c>
      <c r="AI34" s="106">
        <f t="shared" si="12"/>
        <v>0.5</v>
      </c>
      <c r="AJ34" s="107">
        <f t="shared" si="13"/>
        <v>0</v>
      </c>
      <c r="AK34" s="107">
        <f t="shared" si="14"/>
        <v>0</v>
      </c>
      <c r="AL34" s="107">
        <f t="shared" si="15"/>
        <v>0</v>
      </c>
      <c r="AM34" s="104">
        <f t="shared" si="16"/>
        <v>0</v>
      </c>
    </row>
    <row r="35" spans="1:39" s="18" customFormat="1" ht="18.75" customHeight="1">
      <c r="A35" s="91">
        <f t="shared" si="17"/>
        <v>17</v>
      </c>
      <c r="B35" s="92"/>
      <c r="C35" s="93" t="s">
        <v>76</v>
      </c>
      <c r="D35" s="92" t="s">
        <v>72</v>
      </c>
      <c r="E35" s="95">
        <v>1520</v>
      </c>
      <c r="F35" s="95">
        <v>1520</v>
      </c>
      <c r="G35" s="102">
        <f t="shared" si="0"/>
        <v>0</v>
      </c>
      <c r="H35" s="103">
        <v>0</v>
      </c>
      <c r="I35" s="103">
        <v>0.07114359053164183</v>
      </c>
      <c r="J35" s="225">
        <v>0</v>
      </c>
      <c r="K35" s="102">
        <f t="shared" si="1"/>
        <v>0.07114359053164183</v>
      </c>
      <c r="L35" s="102">
        <f t="shared" si="2"/>
        <v>0</v>
      </c>
      <c r="M35" s="102"/>
      <c r="N35" s="102"/>
      <c r="O35" s="102"/>
      <c r="P35" s="104"/>
      <c r="Q35" s="102"/>
      <c r="R35" s="102"/>
      <c r="S35" s="102"/>
      <c r="T35" s="102"/>
      <c r="U35" s="102"/>
      <c r="V35" s="102"/>
      <c r="W35" s="104"/>
      <c r="X35" s="105">
        <f t="shared" si="18"/>
        <v>0</v>
      </c>
      <c r="Y35" s="106">
        <f t="shared" si="19"/>
        <v>0.5</v>
      </c>
      <c r="Z35" s="107">
        <f t="shared" si="3"/>
        <v>0</v>
      </c>
      <c r="AA35" s="107">
        <f t="shared" si="4"/>
        <v>0</v>
      </c>
      <c r="AB35" s="107">
        <f t="shared" si="5"/>
        <v>0</v>
      </c>
      <c r="AC35" s="104">
        <f t="shared" si="6"/>
        <v>0</v>
      </c>
      <c r="AD35" s="106">
        <f t="shared" si="7"/>
        <v>0.5</v>
      </c>
      <c r="AE35" s="107">
        <f t="shared" si="8"/>
        <v>0</v>
      </c>
      <c r="AF35" s="107">
        <f t="shared" si="9"/>
        <v>0</v>
      </c>
      <c r="AG35" s="107">
        <f t="shared" si="10"/>
        <v>0</v>
      </c>
      <c r="AH35" s="104">
        <f t="shared" si="11"/>
        <v>0</v>
      </c>
      <c r="AI35" s="106">
        <f t="shared" si="12"/>
        <v>0.5</v>
      </c>
      <c r="AJ35" s="107">
        <f t="shared" si="13"/>
        <v>0</v>
      </c>
      <c r="AK35" s="107">
        <f t="shared" si="14"/>
        <v>0</v>
      </c>
      <c r="AL35" s="107">
        <f t="shared" si="15"/>
        <v>0</v>
      </c>
      <c r="AM35" s="104">
        <f t="shared" si="16"/>
        <v>0</v>
      </c>
    </row>
    <row r="36" spans="1:39" s="18" customFormat="1" ht="18.75" customHeight="1">
      <c r="A36" s="91">
        <f t="shared" si="17"/>
        <v>18</v>
      </c>
      <c r="B36" s="92"/>
      <c r="C36" s="93" t="s">
        <v>77</v>
      </c>
      <c r="D36" s="92" t="s">
        <v>78</v>
      </c>
      <c r="E36" s="95">
        <v>6.4</v>
      </c>
      <c r="F36" s="95">
        <v>6.4</v>
      </c>
      <c r="G36" s="102">
        <f t="shared" si="0"/>
        <v>0</v>
      </c>
      <c r="H36" s="103">
        <v>0</v>
      </c>
      <c r="I36" s="103">
        <v>1.992020534885971</v>
      </c>
      <c r="J36" s="225">
        <v>0</v>
      </c>
      <c r="K36" s="102">
        <f t="shared" si="1"/>
        <v>1.992020534885971</v>
      </c>
      <c r="L36" s="102">
        <f t="shared" si="2"/>
        <v>0</v>
      </c>
      <c r="M36" s="102"/>
      <c r="N36" s="102"/>
      <c r="O36" s="102"/>
      <c r="P36" s="104"/>
      <c r="Q36" s="102"/>
      <c r="R36" s="102"/>
      <c r="S36" s="102"/>
      <c r="T36" s="102"/>
      <c r="U36" s="102"/>
      <c r="V36" s="102"/>
      <c r="W36" s="104"/>
      <c r="X36" s="105">
        <f t="shared" si="18"/>
        <v>0</v>
      </c>
      <c r="Y36" s="106">
        <f t="shared" si="19"/>
        <v>0.5</v>
      </c>
      <c r="Z36" s="107">
        <f t="shared" si="3"/>
        <v>0</v>
      </c>
      <c r="AA36" s="107">
        <f t="shared" si="4"/>
        <v>0</v>
      </c>
      <c r="AB36" s="107">
        <f t="shared" si="5"/>
        <v>0</v>
      </c>
      <c r="AC36" s="104">
        <f t="shared" si="6"/>
        <v>0</v>
      </c>
      <c r="AD36" s="106">
        <f t="shared" si="7"/>
        <v>0.5</v>
      </c>
      <c r="AE36" s="107">
        <f t="shared" si="8"/>
        <v>0</v>
      </c>
      <c r="AF36" s="107">
        <f t="shared" si="9"/>
        <v>0</v>
      </c>
      <c r="AG36" s="107">
        <f t="shared" si="10"/>
        <v>0</v>
      </c>
      <c r="AH36" s="104">
        <f t="shared" si="11"/>
        <v>0</v>
      </c>
      <c r="AI36" s="106">
        <f t="shared" si="12"/>
        <v>0.5</v>
      </c>
      <c r="AJ36" s="107">
        <f t="shared" si="13"/>
        <v>0</v>
      </c>
      <c r="AK36" s="107">
        <f t="shared" si="14"/>
        <v>0</v>
      </c>
      <c r="AL36" s="107">
        <f t="shared" si="15"/>
        <v>0</v>
      </c>
      <c r="AM36" s="104">
        <f t="shared" si="16"/>
        <v>0</v>
      </c>
    </row>
    <row r="37" spans="1:39" s="18" customFormat="1" ht="18.75" customHeight="1">
      <c r="A37" s="91">
        <f t="shared" si="17"/>
        <v>19</v>
      </c>
      <c r="B37" s="92">
        <v>45261000</v>
      </c>
      <c r="C37" s="93" t="s">
        <v>79</v>
      </c>
      <c r="D37" s="92" t="s">
        <v>72</v>
      </c>
      <c r="E37" s="95">
        <v>380</v>
      </c>
      <c r="F37" s="95">
        <v>380</v>
      </c>
      <c r="G37" s="102">
        <f t="shared" si="0"/>
        <v>0</v>
      </c>
      <c r="H37" s="103">
        <v>3.116089265285912</v>
      </c>
      <c r="I37" s="103">
        <v>0</v>
      </c>
      <c r="J37" s="225">
        <v>0.313031798339224</v>
      </c>
      <c r="K37" s="102">
        <f t="shared" si="1"/>
        <v>3.429121063625136</v>
      </c>
      <c r="L37" s="102">
        <f t="shared" si="2"/>
        <v>0</v>
      </c>
      <c r="M37" s="102"/>
      <c r="N37" s="102"/>
      <c r="O37" s="102"/>
      <c r="P37" s="104"/>
      <c r="Q37" s="102"/>
      <c r="R37" s="102"/>
      <c r="S37" s="102"/>
      <c r="T37" s="102"/>
      <c r="U37" s="102"/>
      <c r="V37" s="102"/>
      <c r="W37" s="104"/>
      <c r="X37" s="105">
        <f t="shared" si="18"/>
        <v>0</v>
      </c>
      <c r="Y37" s="106">
        <f t="shared" si="19"/>
        <v>0.5</v>
      </c>
      <c r="Z37" s="107">
        <f t="shared" si="3"/>
        <v>0</v>
      </c>
      <c r="AA37" s="107">
        <f t="shared" si="4"/>
        <v>0</v>
      </c>
      <c r="AB37" s="107">
        <f t="shared" si="5"/>
        <v>0</v>
      </c>
      <c r="AC37" s="104">
        <f t="shared" si="6"/>
        <v>0</v>
      </c>
      <c r="AD37" s="106">
        <f t="shared" si="7"/>
        <v>0.5</v>
      </c>
      <c r="AE37" s="107">
        <f t="shared" si="8"/>
        <v>0</v>
      </c>
      <c r="AF37" s="107">
        <f t="shared" si="9"/>
        <v>0</v>
      </c>
      <c r="AG37" s="107">
        <f t="shared" si="10"/>
        <v>0</v>
      </c>
      <c r="AH37" s="104">
        <f t="shared" si="11"/>
        <v>0</v>
      </c>
      <c r="AI37" s="106">
        <f t="shared" si="12"/>
        <v>0.5</v>
      </c>
      <c r="AJ37" s="107">
        <f t="shared" si="13"/>
        <v>0</v>
      </c>
      <c r="AK37" s="107">
        <f t="shared" si="14"/>
        <v>0</v>
      </c>
      <c r="AL37" s="107">
        <f t="shared" si="15"/>
        <v>0</v>
      </c>
      <c r="AM37" s="104">
        <f t="shared" si="16"/>
        <v>0</v>
      </c>
    </row>
    <row r="38" spans="1:39" s="18" customFormat="1" ht="18.75" customHeight="1">
      <c r="A38" s="91">
        <f t="shared" si="17"/>
        <v>20</v>
      </c>
      <c r="B38" s="92">
        <v>45261000</v>
      </c>
      <c r="C38" s="93" t="s">
        <v>80</v>
      </c>
      <c r="D38" s="92" t="s">
        <v>58</v>
      </c>
      <c r="E38" s="95">
        <v>113</v>
      </c>
      <c r="F38" s="95">
        <v>113</v>
      </c>
      <c r="G38" s="102">
        <f t="shared" si="0"/>
        <v>0</v>
      </c>
      <c r="H38" s="103">
        <v>1.8355046357163591</v>
      </c>
      <c r="I38" s="103">
        <v>5.890689296019943</v>
      </c>
      <c r="J38" s="225">
        <v>0.18497333538226876</v>
      </c>
      <c r="K38" s="102">
        <f t="shared" si="1"/>
        <v>7.911167267118571</v>
      </c>
      <c r="L38" s="102">
        <f t="shared" si="2"/>
        <v>0</v>
      </c>
      <c r="M38" s="102"/>
      <c r="N38" s="102"/>
      <c r="O38" s="102"/>
      <c r="P38" s="104"/>
      <c r="Q38" s="102"/>
      <c r="R38" s="102"/>
      <c r="S38" s="102"/>
      <c r="T38" s="102"/>
      <c r="U38" s="102"/>
      <c r="V38" s="102"/>
      <c r="W38" s="104"/>
      <c r="X38" s="105">
        <f t="shared" si="18"/>
        <v>0</v>
      </c>
      <c r="Y38" s="106">
        <f t="shared" si="19"/>
        <v>0.5</v>
      </c>
      <c r="Z38" s="107">
        <f t="shared" si="3"/>
        <v>0</v>
      </c>
      <c r="AA38" s="107">
        <f t="shared" si="4"/>
        <v>0</v>
      </c>
      <c r="AB38" s="107">
        <f t="shared" si="5"/>
        <v>0</v>
      </c>
      <c r="AC38" s="104">
        <f t="shared" si="6"/>
        <v>0</v>
      </c>
      <c r="AD38" s="106">
        <f t="shared" si="7"/>
        <v>0.5</v>
      </c>
      <c r="AE38" s="107">
        <f t="shared" si="8"/>
        <v>0</v>
      </c>
      <c r="AF38" s="107">
        <f t="shared" si="9"/>
        <v>0</v>
      </c>
      <c r="AG38" s="107">
        <f t="shared" si="10"/>
        <v>0</v>
      </c>
      <c r="AH38" s="104">
        <f t="shared" si="11"/>
        <v>0</v>
      </c>
      <c r="AI38" s="106">
        <f t="shared" si="12"/>
        <v>0.5</v>
      </c>
      <c r="AJ38" s="107">
        <f t="shared" si="13"/>
        <v>0</v>
      </c>
      <c r="AK38" s="107">
        <f t="shared" si="14"/>
        <v>0</v>
      </c>
      <c r="AL38" s="107">
        <f t="shared" si="15"/>
        <v>0</v>
      </c>
      <c r="AM38" s="104">
        <f t="shared" si="16"/>
        <v>0</v>
      </c>
    </row>
    <row r="39" spans="1:39" s="18" customFormat="1" ht="18.75" customHeight="1">
      <c r="A39" s="91">
        <f t="shared" si="17"/>
        <v>21</v>
      </c>
      <c r="B39" s="92">
        <v>45261000</v>
      </c>
      <c r="C39" s="93" t="s">
        <v>81</v>
      </c>
      <c r="D39" s="92" t="s">
        <v>70</v>
      </c>
      <c r="E39" s="95">
        <v>169</v>
      </c>
      <c r="F39" s="95">
        <v>169</v>
      </c>
      <c r="G39" s="102">
        <f t="shared" si="0"/>
        <v>0</v>
      </c>
      <c r="H39" s="103">
        <v>9.547469849346333</v>
      </c>
      <c r="I39" s="103">
        <v>6.061433913295883</v>
      </c>
      <c r="J39" s="225">
        <v>0.9533241131240006</v>
      </c>
      <c r="K39" s="102">
        <f t="shared" si="1"/>
        <v>16.56222787576622</v>
      </c>
      <c r="L39" s="102">
        <f t="shared" si="2"/>
        <v>0</v>
      </c>
      <c r="M39" s="102"/>
      <c r="N39" s="102"/>
      <c r="O39" s="102"/>
      <c r="P39" s="104"/>
      <c r="Q39" s="102"/>
      <c r="R39" s="102"/>
      <c r="S39" s="102"/>
      <c r="T39" s="102"/>
      <c r="U39" s="102"/>
      <c r="V39" s="102"/>
      <c r="W39" s="104"/>
      <c r="X39" s="105">
        <f t="shared" si="18"/>
        <v>0</v>
      </c>
      <c r="Y39" s="106">
        <f t="shared" si="19"/>
        <v>0.5</v>
      </c>
      <c r="Z39" s="107">
        <f t="shared" si="3"/>
        <v>0</v>
      </c>
      <c r="AA39" s="107">
        <f t="shared" si="4"/>
        <v>0</v>
      </c>
      <c r="AB39" s="107">
        <f t="shared" si="5"/>
        <v>0</v>
      </c>
      <c r="AC39" s="104">
        <f t="shared" si="6"/>
        <v>0</v>
      </c>
      <c r="AD39" s="106">
        <f t="shared" si="7"/>
        <v>0.5</v>
      </c>
      <c r="AE39" s="107">
        <f t="shared" si="8"/>
        <v>0</v>
      </c>
      <c r="AF39" s="107">
        <f t="shared" si="9"/>
        <v>0</v>
      </c>
      <c r="AG39" s="107">
        <f t="shared" si="10"/>
        <v>0</v>
      </c>
      <c r="AH39" s="104">
        <f t="shared" si="11"/>
        <v>0</v>
      </c>
      <c r="AI39" s="106">
        <f t="shared" si="12"/>
        <v>0.5</v>
      </c>
      <c r="AJ39" s="107">
        <f t="shared" si="13"/>
        <v>0</v>
      </c>
      <c r="AK39" s="107">
        <f t="shared" si="14"/>
        <v>0</v>
      </c>
      <c r="AL39" s="107">
        <f t="shared" si="15"/>
        <v>0</v>
      </c>
      <c r="AM39" s="104">
        <f t="shared" si="16"/>
        <v>0</v>
      </c>
    </row>
    <row r="40" spans="1:39" s="18" customFormat="1" ht="18.75" customHeight="1">
      <c r="A40" s="91">
        <f t="shared" si="17"/>
        <v>22</v>
      </c>
      <c r="B40" s="92">
        <v>45261000</v>
      </c>
      <c r="C40" s="93" t="s">
        <v>82</v>
      </c>
      <c r="D40" s="92" t="s">
        <v>70</v>
      </c>
      <c r="E40" s="95">
        <v>65</v>
      </c>
      <c r="F40" s="95">
        <v>65</v>
      </c>
      <c r="G40" s="102">
        <f t="shared" si="0"/>
        <v>0</v>
      </c>
      <c r="H40" s="103">
        <v>23.86156026431267</v>
      </c>
      <c r="I40" s="103">
        <v>0</v>
      </c>
      <c r="J40" s="225">
        <v>2.390424641863165</v>
      </c>
      <c r="K40" s="102">
        <f t="shared" si="1"/>
        <v>26.251984906175835</v>
      </c>
      <c r="L40" s="102">
        <f t="shared" si="2"/>
        <v>0</v>
      </c>
      <c r="M40" s="102"/>
      <c r="N40" s="102"/>
      <c r="O40" s="102"/>
      <c r="P40" s="104"/>
      <c r="Q40" s="102"/>
      <c r="R40" s="102"/>
      <c r="S40" s="102"/>
      <c r="T40" s="102"/>
      <c r="U40" s="102"/>
      <c r="V40" s="102"/>
      <c r="W40" s="104"/>
      <c r="X40" s="105">
        <f t="shared" si="18"/>
        <v>0</v>
      </c>
      <c r="Y40" s="106">
        <f t="shared" si="19"/>
        <v>0.5</v>
      </c>
      <c r="Z40" s="107">
        <f t="shared" si="3"/>
        <v>0</v>
      </c>
      <c r="AA40" s="107">
        <f t="shared" si="4"/>
        <v>0</v>
      </c>
      <c r="AB40" s="107">
        <f t="shared" si="5"/>
        <v>0</v>
      </c>
      <c r="AC40" s="104">
        <f t="shared" si="6"/>
        <v>0</v>
      </c>
      <c r="AD40" s="106">
        <f t="shared" si="7"/>
        <v>0.5</v>
      </c>
      <c r="AE40" s="107">
        <f t="shared" si="8"/>
        <v>0</v>
      </c>
      <c r="AF40" s="107">
        <f t="shared" si="9"/>
        <v>0</v>
      </c>
      <c r="AG40" s="107">
        <f t="shared" si="10"/>
        <v>0</v>
      </c>
      <c r="AH40" s="104">
        <f t="shared" si="11"/>
        <v>0</v>
      </c>
      <c r="AI40" s="106">
        <f t="shared" si="12"/>
        <v>0.5</v>
      </c>
      <c r="AJ40" s="107">
        <f t="shared" si="13"/>
        <v>0</v>
      </c>
      <c r="AK40" s="107">
        <f t="shared" si="14"/>
        <v>0</v>
      </c>
      <c r="AL40" s="107">
        <f t="shared" si="15"/>
        <v>0</v>
      </c>
      <c r="AM40" s="104">
        <f t="shared" si="16"/>
        <v>0</v>
      </c>
    </row>
    <row r="41" spans="1:39" s="18" customFormat="1" ht="29.25" customHeight="1">
      <c r="A41" s="91">
        <f t="shared" si="17"/>
        <v>23</v>
      </c>
      <c r="B41" s="92"/>
      <c r="C41" s="93" t="s">
        <v>83</v>
      </c>
      <c r="D41" s="92" t="s">
        <v>70</v>
      </c>
      <c r="E41" s="95">
        <v>76</v>
      </c>
      <c r="F41" s="95">
        <v>76</v>
      </c>
      <c r="G41" s="102">
        <f t="shared" si="0"/>
        <v>0</v>
      </c>
      <c r="H41" s="103">
        <v>0</v>
      </c>
      <c r="I41" s="103">
        <v>7.697736495523646</v>
      </c>
      <c r="J41" s="225">
        <v>0</v>
      </c>
      <c r="K41" s="102">
        <f t="shared" si="1"/>
        <v>7.697736495523646</v>
      </c>
      <c r="L41" s="102">
        <f t="shared" si="2"/>
        <v>0</v>
      </c>
      <c r="M41" s="102"/>
      <c r="N41" s="102"/>
      <c r="O41" s="102"/>
      <c r="P41" s="104"/>
      <c r="Q41" s="102"/>
      <c r="R41" s="102"/>
      <c r="S41" s="102"/>
      <c r="T41" s="102"/>
      <c r="U41" s="102"/>
      <c r="V41" s="102"/>
      <c r="W41" s="104"/>
      <c r="X41" s="105">
        <f t="shared" si="18"/>
        <v>0</v>
      </c>
      <c r="Y41" s="106">
        <f t="shared" si="19"/>
        <v>0.5</v>
      </c>
      <c r="Z41" s="107">
        <f t="shared" si="3"/>
        <v>0</v>
      </c>
      <c r="AA41" s="107">
        <f t="shared" si="4"/>
        <v>0</v>
      </c>
      <c r="AB41" s="107">
        <f t="shared" si="5"/>
        <v>0</v>
      </c>
      <c r="AC41" s="104">
        <f t="shared" si="6"/>
        <v>0</v>
      </c>
      <c r="AD41" s="106">
        <f t="shared" si="7"/>
        <v>0.5</v>
      </c>
      <c r="AE41" s="107">
        <f t="shared" si="8"/>
        <v>0</v>
      </c>
      <c r="AF41" s="107">
        <f t="shared" si="9"/>
        <v>0</v>
      </c>
      <c r="AG41" s="107">
        <f t="shared" si="10"/>
        <v>0</v>
      </c>
      <c r="AH41" s="104">
        <f t="shared" si="11"/>
        <v>0</v>
      </c>
      <c r="AI41" s="106">
        <f t="shared" si="12"/>
        <v>0.5</v>
      </c>
      <c r="AJ41" s="107">
        <f t="shared" si="13"/>
        <v>0</v>
      </c>
      <c r="AK41" s="107">
        <f t="shared" si="14"/>
        <v>0</v>
      </c>
      <c r="AL41" s="107">
        <f t="shared" si="15"/>
        <v>0</v>
      </c>
      <c r="AM41" s="104">
        <f t="shared" si="16"/>
        <v>0</v>
      </c>
    </row>
    <row r="42" spans="1:39" s="18" customFormat="1" ht="18.75" customHeight="1">
      <c r="A42" s="91">
        <f t="shared" si="17"/>
        <v>24</v>
      </c>
      <c r="B42" s="92"/>
      <c r="C42" s="93" t="s">
        <v>84</v>
      </c>
      <c r="D42" s="92" t="s">
        <v>85</v>
      </c>
      <c r="E42" s="95">
        <v>16</v>
      </c>
      <c r="F42" s="95">
        <v>16</v>
      </c>
      <c r="G42" s="102">
        <f t="shared" si="0"/>
        <v>0</v>
      </c>
      <c r="H42" s="103">
        <v>0</v>
      </c>
      <c r="I42" s="103">
        <v>3.7706102981770164</v>
      </c>
      <c r="J42" s="225">
        <v>0</v>
      </c>
      <c r="K42" s="102">
        <f t="shared" si="1"/>
        <v>3.7706102981770164</v>
      </c>
      <c r="L42" s="102">
        <f t="shared" si="2"/>
        <v>0</v>
      </c>
      <c r="M42" s="102"/>
      <c r="N42" s="102"/>
      <c r="O42" s="102"/>
      <c r="P42" s="104"/>
      <c r="Q42" s="102"/>
      <c r="R42" s="102"/>
      <c r="S42" s="102"/>
      <c r="T42" s="102"/>
      <c r="U42" s="102"/>
      <c r="V42" s="102"/>
      <c r="W42" s="104"/>
      <c r="X42" s="105">
        <f t="shared" si="18"/>
        <v>0</v>
      </c>
      <c r="Y42" s="106">
        <f t="shared" si="19"/>
        <v>0.5</v>
      </c>
      <c r="Z42" s="107">
        <f t="shared" si="3"/>
        <v>0</v>
      </c>
      <c r="AA42" s="107">
        <f t="shared" si="4"/>
        <v>0</v>
      </c>
      <c r="AB42" s="107">
        <f t="shared" si="5"/>
        <v>0</v>
      </c>
      <c r="AC42" s="104">
        <f t="shared" si="6"/>
        <v>0</v>
      </c>
      <c r="AD42" s="106">
        <f t="shared" si="7"/>
        <v>0.5</v>
      </c>
      <c r="AE42" s="107">
        <f t="shared" si="8"/>
        <v>0</v>
      </c>
      <c r="AF42" s="107">
        <f t="shared" si="9"/>
        <v>0</v>
      </c>
      <c r="AG42" s="107">
        <f t="shared" si="10"/>
        <v>0</v>
      </c>
      <c r="AH42" s="104">
        <f t="shared" si="11"/>
        <v>0</v>
      </c>
      <c r="AI42" s="106">
        <f t="shared" si="12"/>
        <v>0.5</v>
      </c>
      <c r="AJ42" s="107">
        <f t="shared" si="13"/>
        <v>0</v>
      </c>
      <c r="AK42" s="107">
        <f t="shared" si="14"/>
        <v>0</v>
      </c>
      <c r="AL42" s="107">
        <f t="shared" si="15"/>
        <v>0</v>
      </c>
      <c r="AM42" s="104">
        <f t="shared" si="16"/>
        <v>0</v>
      </c>
    </row>
    <row r="43" spans="1:39" s="18" customFormat="1" ht="18.75" customHeight="1">
      <c r="A43" s="91">
        <f t="shared" si="17"/>
        <v>25</v>
      </c>
      <c r="B43" s="92"/>
      <c r="C43" s="93" t="s">
        <v>86</v>
      </c>
      <c r="D43" s="92" t="s">
        <v>72</v>
      </c>
      <c r="E43" s="95">
        <v>325</v>
      </c>
      <c r="F43" s="95">
        <v>325</v>
      </c>
      <c r="G43" s="102">
        <f t="shared" si="0"/>
        <v>0</v>
      </c>
      <c r="H43" s="103">
        <v>0</v>
      </c>
      <c r="I43" s="103">
        <v>0.21343077159492546</v>
      </c>
      <c r="J43" s="225">
        <v>0</v>
      </c>
      <c r="K43" s="102">
        <f t="shared" si="1"/>
        <v>0.21343077159492546</v>
      </c>
      <c r="L43" s="102">
        <f t="shared" si="2"/>
        <v>0</v>
      </c>
      <c r="M43" s="102"/>
      <c r="N43" s="102"/>
      <c r="O43" s="102"/>
      <c r="P43" s="104"/>
      <c r="Q43" s="102"/>
      <c r="R43" s="102"/>
      <c r="S43" s="102"/>
      <c r="T43" s="102"/>
      <c r="U43" s="102"/>
      <c r="V43" s="102"/>
      <c r="W43" s="104"/>
      <c r="X43" s="105">
        <f t="shared" si="18"/>
        <v>0</v>
      </c>
      <c r="Y43" s="106">
        <f t="shared" si="19"/>
        <v>0.5</v>
      </c>
      <c r="Z43" s="107">
        <f t="shared" si="3"/>
        <v>0</v>
      </c>
      <c r="AA43" s="107">
        <f t="shared" si="4"/>
        <v>0</v>
      </c>
      <c r="AB43" s="107">
        <f t="shared" si="5"/>
        <v>0</v>
      </c>
      <c r="AC43" s="104">
        <f t="shared" si="6"/>
        <v>0</v>
      </c>
      <c r="AD43" s="106">
        <f t="shared" si="7"/>
        <v>0.5</v>
      </c>
      <c r="AE43" s="107">
        <f t="shared" si="8"/>
        <v>0</v>
      </c>
      <c r="AF43" s="107">
        <f t="shared" si="9"/>
        <v>0</v>
      </c>
      <c r="AG43" s="107">
        <f t="shared" si="10"/>
        <v>0</v>
      </c>
      <c r="AH43" s="104">
        <f t="shared" si="11"/>
        <v>0</v>
      </c>
      <c r="AI43" s="106">
        <f t="shared" si="12"/>
        <v>0.5</v>
      </c>
      <c r="AJ43" s="107">
        <f t="shared" si="13"/>
        <v>0</v>
      </c>
      <c r="AK43" s="107">
        <f t="shared" si="14"/>
        <v>0</v>
      </c>
      <c r="AL43" s="107">
        <f t="shared" si="15"/>
        <v>0</v>
      </c>
      <c r="AM43" s="104">
        <f t="shared" si="16"/>
        <v>0</v>
      </c>
    </row>
    <row r="44" spans="1:39" s="18" customFormat="1" ht="18.75" customHeight="1">
      <c r="A44" s="91">
        <f t="shared" si="17"/>
        <v>26</v>
      </c>
      <c r="B44" s="92"/>
      <c r="C44" s="93" t="s">
        <v>87</v>
      </c>
      <c r="D44" s="92" t="s">
        <v>70</v>
      </c>
      <c r="E44" s="95">
        <v>76</v>
      </c>
      <c r="F44" s="95">
        <v>76</v>
      </c>
      <c r="G44" s="102">
        <f t="shared" si="0"/>
        <v>0</v>
      </c>
      <c r="H44" s="103">
        <v>0</v>
      </c>
      <c r="I44" s="103">
        <v>0.5406912880404778</v>
      </c>
      <c r="J44" s="225">
        <v>0</v>
      </c>
      <c r="K44" s="102">
        <f t="shared" si="1"/>
        <v>0.5406912880404778</v>
      </c>
      <c r="L44" s="102">
        <f t="shared" si="2"/>
        <v>0</v>
      </c>
      <c r="M44" s="102"/>
      <c r="N44" s="102"/>
      <c r="O44" s="102"/>
      <c r="P44" s="104"/>
      <c r="Q44" s="102"/>
      <c r="R44" s="102"/>
      <c r="S44" s="102"/>
      <c r="T44" s="102"/>
      <c r="U44" s="102"/>
      <c r="V44" s="102"/>
      <c r="W44" s="104"/>
      <c r="X44" s="105">
        <f t="shared" si="18"/>
        <v>0</v>
      </c>
      <c r="Y44" s="106">
        <f t="shared" si="19"/>
        <v>0.5</v>
      </c>
      <c r="Z44" s="107">
        <f t="shared" si="3"/>
        <v>0</v>
      </c>
      <c r="AA44" s="107">
        <f t="shared" si="4"/>
        <v>0</v>
      </c>
      <c r="AB44" s="107">
        <f t="shared" si="5"/>
        <v>0</v>
      </c>
      <c r="AC44" s="104">
        <f t="shared" si="6"/>
        <v>0</v>
      </c>
      <c r="AD44" s="106">
        <f t="shared" si="7"/>
        <v>0.5</v>
      </c>
      <c r="AE44" s="107">
        <f t="shared" si="8"/>
        <v>0</v>
      </c>
      <c r="AF44" s="107">
        <f t="shared" si="9"/>
        <v>0</v>
      </c>
      <c r="AG44" s="107">
        <f t="shared" si="10"/>
        <v>0</v>
      </c>
      <c r="AH44" s="104">
        <f t="shared" si="11"/>
        <v>0</v>
      </c>
      <c r="AI44" s="106">
        <f t="shared" si="12"/>
        <v>0.5</v>
      </c>
      <c r="AJ44" s="107">
        <f t="shared" si="13"/>
        <v>0</v>
      </c>
      <c r="AK44" s="107">
        <f t="shared" si="14"/>
        <v>0</v>
      </c>
      <c r="AL44" s="107">
        <f t="shared" si="15"/>
        <v>0</v>
      </c>
      <c r="AM44" s="104">
        <f t="shared" si="16"/>
        <v>0</v>
      </c>
    </row>
    <row r="45" spans="1:39" s="18" customFormat="1" ht="29.25" customHeight="1">
      <c r="A45" s="91">
        <f t="shared" si="17"/>
        <v>27</v>
      </c>
      <c r="B45" s="92"/>
      <c r="C45" s="93" t="s">
        <v>88</v>
      </c>
      <c r="D45" s="92" t="s">
        <v>89</v>
      </c>
      <c r="E45" s="95">
        <v>90</v>
      </c>
      <c r="F45" s="95">
        <v>90</v>
      </c>
      <c r="G45" s="102">
        <f t="shared" si="0"/>
        <v>0</v>
      </c>
      <c r="H45" s="103">
        <v>0</v>
      </c>
      <c r="I45" s="103">
        <v>1.9208769443543294</v>
      </c>
      <c r="J45" s="225">
        <v>0</v>
      </c>
      <c r="K45" s="102">
        <f t="shared" si="1"/>
        <v>1.9208769443543294</v>
      </c>
      <c r="L45" s="102">
        <f t="shared" si="2"/>
        <v>0</v>
      </c>
      <c r="M45" s="102"/>
      <c r="N45" s="102"/>
      <c r="O45" s="102"/>
      <c r="P45" s="104"/>
      <c r="Q45" s="102"/>
      <c r="R45" s="102"/>
      <c r="S45" s="102"/>
      <c r="T45" s="102"/>
      <c r="U45" s="102"/>
      <c r="V45" s="102"/>
      <c r="W45" s="104"/>
      <c r="X45" s="105">
        <f t="shared" si="18"/>
        <v>0</v>
      </c>
      <c r="Y45" s="106">
        <f t="shared" si="19"/>
        <v>0.5</v>
      </c>
      <c r="Z45" s="107">
        <f t="shared" si="3"/>
        <v>0</v>
      </c>
      <c r="AA45" s="107">
        <f t="shared" si="4"/>
        <v>0</v>
      </c>
      <c r="AB45" s="107">
        <f t="shared" si="5"/>
        <v>0</v>
      </c>
      <c r="AC45" s="104">
        <f t="shared" si="6"/>
        <v>0</v>
      </c>
      <c r="AD45" s="106">
        <f t="shared" si="7"/>
        <v>0.5</v>
      </c>
      <c r="AE45" s="107">
        <f t="shared" si="8"/>
        <v>0</v>
      </c>
      <c r="AF45" s="107">
        <f t="shared" si="9"/>
        <v>0</v>
      </c>
      <c r="AG45" s="107">
        <f t="shared" si="10"/>
        <v>0</v>
      </c>
      <c r="AH45" s="104">
        <f t="shared" si="11"/>
        <v>0</v>
      </c>
      <c r="AI45" s="106">
        <f t="shared" si="12"/>
        <v>0.5</v>
      </c>
      <c r="AJ45" s="107">
        <f t="shared" si="13"/>
        <v>0</v>
      </c>
      <c r="AK45" s="107">
        <f t="shared" si="14"/>
        <v>0</v>
      </c>
      <c r="AL45" s="107">
        <f t="shared" si="15"/>
        <v>0</v>
      </c>
      <c r="AM45" s="104">
        <f t="shared" si="16"/>
        <v>0</v>
      </c>
    </row>
    <row r="46" spans="1:39" s="18" customFormat="1" ht="18.75" customHeight="1">
      <c r="A46" s="91">
        <f t="shared" si="17"/>
        <v>28</v>
      </c>
      <c r="B46" s="92"/>
      <c r="C46" s="93" t="s">
        <v>90</v>
      </c>
      <c r="D46" s="92" t="s">
        <v>89</v>
      </c>
      <c r="E46" s="95">
        <v>211</v>
      </c>
      <c r="F46" s="95">
        <v>211</v>
      </c>
      <c r="G46" s="102">
        <f t="shared" si="0"/>
        <v>0</v>
      </c>
      <c r="H46" s="103">
        <v>0</v>
      </c>
      <c r="I46" s="103">
        <v>5.378455444192122</v>
      </c>
      <c r="J46" s="225">
        <v>0</v>
      </c>
      <c r="K46" s="102">
        <f t="shared" si="1"/>
        <v>5.378455444192122</v>
      </c>
      <c r="L46" s="102">
        <f t="shared" si="2"/>
        <v>0</v>
      </c>
      <c r="M46" s="102"/>
      <c r="N46" s="102"/>
      <c r="O46" s="102"/>
      <c r="P46" s="104"/>
      <c r="Q46" s="102"/>
      <c r="R46" s="102"/>
      <c r="S46" s="102"/>
      <c r="T46" s="102"/>
      <c r="U46" s="102"/>
      <c r="V46" s="102"/>
      <c r="W46" s="104"/>
      <c r="X46" s="105">
        <f t="shared" si="18"/>
        <v>0</v>
      </c>
      <c r="Y46" s="106">
        <f t="shared" si="19"/>
        <v>0.5</v>
      </c>
      <c r="Z46" s="107">
        <f t="shared" si="3"/>
        <v>0</v>
      </c>
      <c r="AA46" s="107">
        <f t="shared" si="4"/>
        <v>0</v>
      </c>
      <c r="AB46" s="107">
        <f t="shared" si="5"/>
        <v>0</v>
      </c>
      <c r="AC46" s="104">
        <f t="shared" si="6"/>
        <v>0</v>
      </c>
      <c r="AD46" s="106">
        <f t="shared" si="7"/>
        <v>0.5</v>
      </c>
      <c r="AE46" s="107">
        <f t="shared" si="8"/>
        <v>0</v>
      </c>
      <c r="AF46" s="107">
        <f t="shared" si="9"/>
        <v>0</v>
      </c>
      <c r="AG46" s="107">
        <f t="shared" si="10"/>
        <v>0</v>
      </c>
      <c r="AH46" s="104">
        <f t="shared" si="11"/>
        <v>0</v>
      </c>
      <c r="AI46" s="106">
        <f t="shared" si="12"/>
        <v>0.5</v>
      </c>
      <c r="AJ46" s="107">
        <f t="shared" si="13"/>
        <v>0</v>
      </c>
      <c r="AK46" s="107">
        <f t="shared" si="14"/>
        <v>0</v>
      </c>
      <c r="AL46" s="107">
        <f t="shared" si="15"/>
        <v>0</v>
      </c>
      <c r="AM46" s="104">
        <f t="shared" si="16"/>
        <v>0</v>
      </c>
    </row>
    <row r="47" spans="1:39" s="18" customFormat="1" ht="18.75" customHeight="1">
      <c r="A47" s="91">
        <f t="shared" si="17"/>
        <v>29</v>
      </c>
      <c r="B47" s="92">
        <v>45261000</v>
      </c>
      <c r="C47" s="93" t="s">
        <v>91</v>
      </c>
      <c r="D47" s="92" t="s">
        <v>92</v>
      </c>
      <c r="E47" s="95">
        <v>1500</v>
      </c>
      <c r="F47" s="95">
        <v>1500</v>
      </c>
      <c r="G47" s="102">
        <f t="shared" si="0"/>
        <v>0</v>
      </c>
      <c r="H47" s="103">
        <v>0.9248666769113437</v>
      </c>
      <c r="I47" s="103">
        <v>0</v>
      </c>
      <c r="J47" s="225">
        <v>0.09960102674429856</v>
      </c>
      <c r="K47" s="102">
        <f t="shared" si="1"/>
        <v>1.0244677036556422</v>
      </c>
      <c r="L47" s="102">
        <f t="shared" si="2"/>
        <v>0</v>
      </c>
      <c r="M47" s="102"/>
      <c r="N47" s="102"/>
      <c r="O47" s="102"/>
      <c r="P47" s="104"/>
      <c r="Q47" s="102"/>
      <c r="R47" s="102"/>
      <c r="S47" s="102"/>
      <c r="T47" s="102"/>
      <c r="U47" s="102"/>
      <c r="V47" s="102"/>
      <c r="W47" s="104"/>
      <c r="X47" s="105">
        <f t="shared" si="18"/>
        <v>0</v>
      </c>
      <c r="Y47" s="106">
        <f t="shared" si="19"/>
        <v>0.5</v>
      </c>
      <c r="Z47" s="107">
        <f t="shared" si="3"/>
        <v>0</v>
      </c>
      <c r="AA47" s="107">
        <f t="shared" si="4"/>
        <v>0</v>
      </c>
      <c r="AB47" s="107">
        <f t="shared" si="5"/>
        <v>0</v>
      </c>
      <c r="AC47" s="104">
        <f t="shared" si="6"/>
        <v>0</v>
      </c>
      <c r="AD47" s="106">
        <f t="shared" si="7"/>
        <v>0.5</v>
      </c>
      <c r="AE47" s="107">
        <f t="shared" si="8"/>
        <v>0</v>
      </c>
      <c r="AF47" s="107">
        <f t="shared" si="9"/>
        <v>0</v>
      </c>
      <c r="AG47" s="107">
        <f t="shared" si="10"/>
        <v>0</v>
      </c>
      <c r="AH47" s="104">
        <f t="shared" si="11"/>
        <v>0</v>
      </c>
      <c r="AI47" s="106">
        <f t="shared" si="12"/>
        <v>0.5</v>
      </c>
      <c r="AJ47" s="107">
        <f t="shared" si="13"/>
        <v>0</v>
      </c>
      <c r="AK47" s="107">
        <f t="shared" si="14"/>
        <v>0</v>
      </c>
      <c r="AL47" s="107">
        <f t="shared" si="15"/>
        <v>0</v>
      </c>
      <c r="AM47" s="104">
        <f t="shared" si="16"/>
        <v>0</v>
      </c>
    </row>
    <row r="48" spans="1:39" s="18" customFormat="1" ht="18.75" customHeight="1">
      <c r="A48" s="91">
        <f t="shared" si="17"/>
        <v>30</v>
      </c>
      <c r="B48" s="92"/>
      <c r="C48" s="93" t="s">
        <v>93</v>
      </c>
      <c r="D48" s="92" t="s">
        <v>92</v>
      </c>
      <c r="E48" s="95">
        <v>1500</v>
      </c>
      <c r="F48" s="95">
        <v>1500</v>
      </c>
      <c r="G48" s="102">
        <f t="shared" si="0"/>
        <v>0</v>
      </c>
      <c r="H48" s="103">
        <v>0</v>
      </c>
      <c r="I48" s="103">
        <v>0.3699466707645375</v>
      </c>
      <c r="J48" s="225">
        <v>0</v>
      </c>
      <c r="K48" s="102">
        <f t="shared" si="1"/>
        <v>0.3699466707645375</v>
      </c>
      <c r="L48" s="102">
        <f t="shared" si="2"/>
        <v>0</v>
      </c>
      <c r="M48" s="102"/>
      <c r="N48" s="102"/>
      <c r="O48" s="102"/>
      <c r="P48" s="104"/>
      <c r="Q48" s="102"/>
      <c r="R48" s="102"/>
      <c r="S48" s="102"/>
      <c r="T48" s="102"/>
      <c r="U48" s="102"/>
      <c r="V48" s="102"/>
      <c r="W48" s="104"/>
      <c r="X48" s="105">
        <f t="shared" si="18"/>
        <v>0</v>
      </c>
      <c r="Y48" s="106">
        <f t="shared" si="19"/>
        <v>0.5</v>
      </c>
      <c r="Z48" s="107">
        <f t="shared" si="3"/>
        <v>0</v>
      </c>
      <c r="AA48" s="107">
        <f t="shared" si="4"/>
        <v>0</v>
      </c>
      <c r="AB48" s="107">
        <f t="shared" si="5"/>
        <v>0</v>
      </c>
      <c r="AC48" s="104">
        <f t="shared" si="6"/>
        <v>0</v>
      </c>
      <c r="AD48" s="106">
        <f t="shared" si="7"/>
        <v>0.5</v>
      </c>
      <c r="AE48" s="107">
        <f t="shared" si="8"/>
        <v>0</v>
      </c>
      <c r="AF48" s="107">
        <f t="shared" si="9"/>
        <v>0</v>
      </c>
      <c r="AG48" s="107">
        <f t="shared" si="10"/>
        <v>0</v>
      </c>
      <c r="AH48" s="104">
        <f t="shared" si="11"/>
        <v>0</v>
      </c>
      <c r="AI48" s="106">
        <f t="shared" si="12"/>
        <v>0.5</v>
      </c>
      <c r="AJ48" s="107">
        <f t="shared" si="13"/>
        <v>0</v>
      </c>
      <c r="AK48" s="107">
        <f t="shared" si="14"/>
        <v>0</v>
      </c>
      <c r="AL48" s="107">
        <f t="shared" si="15"/>
        <v>0</v>
      </c>
      <c r="AM48" s="104">
        <f t="shared" si="16"/>
        <v>0</v>
      </c>
    </row>
    <row r="49" spans="1:39" s="18" customFormat="1" ht="18.75" customHeight="1">
      <c r="A49" s="91">
        <f t="shared" si="17"/>
        <v>31</v>
      </c>
      <c r="B49" s="92"/>
      <c r="C49" s="93" t="s">
        <v>94</v>
      </c>
      <c r="D49" s="92" t="s">
        <v>95</v>
      </c>
      <c r="E49" s="95">
        <v>1</v>
      </c>
      <c r="F49" s="95">
        <v>1</v>
      </c>
      <c r="G49" s="102">
        <f t="shared" si="0"/>
        <v>0</v>
      </c>
      <c r="H49" s="103">
        <v>0</v>
      </c>
      <c r="I49" s="103">
        <v>161.99395564054842</v>
      </c>
      <c r="J49" s="225">
        <v>0</v>
      </c>
      <c r="K49" s="102">
        <f t="shared" si="1"/>
        <v>161.99395564054842</v>
      </c>
      <c r="L49" s="102">
        <f t="shared" si="2"/>
        <v>0</v>
      </c>
      <c r="M49" s="102"/>
      <c r="N49" s="102"/>
      <c r="O49" s="102"/>
      <c r="P49" s="104"/>
      <c r="Q49" s="102"/>
      <c r="R49" s="102"/>
      <c r="S49" s="102"/>
      <c r="T49" s="102"/>
      <c r="U49" s="102"/>
      <c r="V49" s="102"/>
      <c r="W49" s="104"/>
      <c r="X49" s="105">
        <f t="shared" si="18"/>
        <v>0</v>
      </c>
      <c r="Y49" s="106">
        <f t="shared" si="19"/>
        <v>0.5</v>
      </c>
      <c r="Z49" s="107">
        <f t="shared" si="3"/>
        <v>0</v>
      </c>
      <c r="AA49" s="107">
        <f t="shared" si="4"/>
        <v>0</v>
      </c>
      <c r="AB49" s="107">
        <f t="shared" si="5"/>
        <v>0</v>
      </c>
      <c r="AC49" s="104">
        <f t="shared" si="6"/>
        <v>0</v>
      </c>
      <c r="AD49" s="106">
        <f t="shared" si="7"/>
        <v>0.5</v>
      </c>
      <c r="AE49" s="107">
        <f t="shared" si="8"/>
        <v>0</v>
      </c>
      <c r="AF49" s="107">
        <f t="shared" si="9"/>
        <v>0</v>
      </c>
      <c r="AG49" s="107">
        <f t="shared" si="10"/>
        <v>0</v>
      </c>
      <c r="AH49" s="104">
        <f t="shared" si="11"/>
        <v>0</v>
      </c>
      <c r="AI49" s="106">
        <f t="shared" si="12"/>
        <v>0.5</v>
      </c>
      <c r="AJ49" s="107">
        <f t="shared" si="13"/>
        <v>0</v>
      </c>
      <c r="AK49" s="107">
        <f t="shared" si="14"/>
        <v>0</v>
      </c>
      <c r="AL49" s="107">
        <f t="shared" si="15"/>
        <v>0</v>
      </c>
      <c r="AM49" s="104">
        <f t="shared" si="16"/>
        <v>0</v>
      </c>
    </row>
    <row r="50" spans="1:39" s="18" customFormat="1" ht="18.75" customHeight="1">
      <c r="A50" s="91">
        <f t="shared" si="17"/>
        <v>32</v>
      </c>
      <c r="B50" s="92">
        <v>45261000</v>
      </c>
      <c r="C50" s="93" t="s">
        <v>96</v>
      </c>
      <c r="D50" s="92" t="s">
        <v>97</v>
      </c>
      <c r="E50" s="95">
        <v>25</v>
      </c>
      <c r="F50" s="95">
        <v>25</v>
      </c>
      <c r="G50" s="102">
        <f t="shared" si="0"/>
        <v>0</v>
      </c>
      <c r="H50" s="103">
        <v>5.506513907149078</v>
      </c>
      <c r="I50" s="103">
        <v>9.817815493366572</v>
      </c>
      <c r="J50" s="225">
        <v>0.5549200061468063</v>
      </c>
      <c r="K50" s="102">
        <f t="shared" si="1"/>
        <v>15.879249406662456</v>
      </c>
      <c r="L50" s="102">
        <f t="shared" si="2"/>
        <v>0</v>
      </c>
      <c r="M50" s="102"/>
      <c r="N50" s="102"/>
      <c r="O50" s="102"/>
      <c r="P50" s="104"/>
      <c r="Q50" s="102"/>
      <c r="R50" s="102"/>
      <c r="S50" s="102"/>
      <c r="T50" s="102"/>
      <c r="U50" s="102"/>
      <c r="V50" s="102"/>
      <c r="W50" s="104"/>
      <c r="X50" s="105">
        <f t="shared" si="18"/>
        <v>0</v>
      </c>
      <c r="Y50" s="106">
        <f t="shared" si="19"/>
        <v>0.5</v>
      </c>
      <c r="Z50" s="107">
        <f t="shared" si="3"/>
        <v>0</v>
      </c>
      <c r="AA50" s="107">
        <f t="shared" si="4"/>
        <v>0</v>
      </c>
      <c r="AB50" s="107">
        <f t="shared" si="5"/>
        <v>0</v>
      </c>
      <c r="AC50" s="104">
        <f t="shared" si="6"/>
        <v>0</v>
      </c>
      <c r="AD50" s="106">
        <f t="shared" si="7"/>
        <v>0.5</v>
      </c>
      <c r="AE50" s="107">
        <f t="shared" si="8"/>
        <v>0</v>
      </c>
      <c r="AF50" s="107">
        <f t="shared" si="9"/>
        <v>0</v>
      </c>
      <c r="AG50" s="107">
        <f t="shared" si="10"/>
        <v>0</v>
      </c>
      <c r="AH50" s="104">
        <f t="shared" si="11"/>
        <v>0</v>
      </c>
      <c r="AI50" s="106">
        <f t="shared" si="12"/>
        <v>0.5</v>
      </c>
      <c r="AJ50" s="107">
        <f t="shared" si="13"/>
        <v>0</v>
      </c>
      <c r="AK50" s="107">
        <f t="shared" si="14"/>
        <v>0</v>
      </c>
      <c r="AL50" s="107">
        <f t="shared" si="15"/>
        <v>0</v>
      </c>
      <c r="AM50" s="104">
        <f t="shared" si="16"/>
        <v>0</v>
      </c>
    </row>
    <row r="51" spans="1:39" s="18" customFormat="1" ht="18.75" customHeight="1">
      <c r="A51" s="91">
        <f t="shared" si="17"/>
        <v>33</v>
      </c>
      <c r="B51" s="92">
        <v>45261000</v>
      </c>
      <c r="C51" s="93" t="s">
        <v>98</v>
      </c>
      <c r="D51" s="92" t="s">
        <v>74</v>
      </c>
      <c r="E51" s="95">
        <v>26</v>
      </c>
      <c r="F51" s="95">
        <v>26</v>
      </c>
      <c r="G51" s="102">
        <f t="shared" si="0"/>
        <v>0</v>
      </c>
      <c r="H51" s="103">
        <v>1.8355046357163591</v>
      </c>
      <c r="I51" s="103">
        <v>1.1525261666125977</v>
      </c>
      <c r="J51" s="225">
        <v>0.18497333538226876</v>
      </c>
      <c r="K51" s="102">
        <f t="shared" si="1"/>
        <v>3.1730041377112252</v>
      </c>
      <c r="L51" s="102">
        <f t="shared" si="2"/>
        <v>0</v>
      </c>
      <c r="M51" s="102"/>
      <c r="N51" s="102"/>
      <c r="O51" s="102"/>
      <c r="P51" s="104"/>
      <c r="Q51" s="102"/>
      <c r="R51" s="102"/>
      <c r="S51" s="102"/>
      <c r="T51" s="102"/>
      <c r="U51" s="102"/>
      <c r="V51" s="102"/>
      <c r="W51" s="104"/>
      <c r="X51" s="105">
        <f t="shared" si="18"/>
        <v>0</v>
      </c>
      <c r="Y51" s="106">
        <f t="shared" si="19"/>
        <v>0.5</v>
      </c>
      <c r="Z51" s="107">
        <f aca="true" t="shared" si="20" ref="Z51:Z80">ROUND(T51*$Y51,2)</f>
        <v>0</v>
      </c>
      <c r="AA51" s="107">
        <f aca="true" t="shared" si="21" ref="AA51:AA80">ROUND(U51*$Y51,2)</f>
        <v>0</v>
      </c>
      <c r="AB51" s="107">
        <f aca="true" t="shared" si="22" ref="AB51:AB80">ROUND(V51*$Y51,2)</f>
        <v>0</v>
      </c>
      <c r="AC51" s="104">
        <f aca="true" t="shared" si="23" ref="AC51:AC80">ROUND(SUM(Z51:AB51),2)</f>
        <v>0</v>
      </c>
      <c r="AD51" s="106">
        <f aca="true" t="shared" si="24" ref="AD51:AD80">Y51-X51</f>
        <v>0.5</v>
      </c>
      <c r="AE51" s="107">
        <f aca="true" t="shared" si="25" ref="AE51:AE80">ROUND(T51*$AD51,2)</f>
        <v>0</v>
      </c>
      <c r="AF51" s="107">
        <f aca="true" t="shared" si="26" ref="AF51:AF80">ROUND(U51*$AD51,2)</f>
        <v>0</v>
      </c>
      <c r="AG51" s="107">
        <f aca="true" t="shared" si="27" ref="AG51:AG80">ROUND(V51*$AD51,2)</f>
        <v>0</v>
      </c>
      <c r="AH51" s="104">
        <f aca="true" t="shared" si="28" ref="AH51:AH80">ROUND(SUM(AE51:AG51),2)</f>
        <v>0</v>
      </c>
      <c r="AI51" s="106">
        <f aca="true" t="shared" si="29" ref="AI51:AI80">1-Y51</f>
        <v>0.5</v>
      </c>
      <c r="AJ51" s="107">
        <f aca="true" t="shared" si="30" ref="AJ51:AJ80">ROUND(T51*$AI51,2)</f>
        <v>0</v>
      </c>
      <c r="AK51" s="107">
        <f aca="true" t="shared" si="31" ref="AK51:AK80">ROUND(U51*$AI51,2)</f>
        <v>0</v>
      </c>
      <c r="AL51" s="107">
        <f aca="true" t="shared" si="32" ref="AL51:AL80">ROUND(V51*$AI51,2)</f>
        <v>0</v>
      </c>
      <c r="AM51" s="104">
        <f aca="true" t="shared" si="33" ref="AM51:AM80">ROUND(SUM(AJ51:AL51),2)</f>
        <v>0</v>
      </c>
    </row>
    <row r="52" spans="1:39" s="18" customFormat="1" ht="18.75" customHeight="1">
      <c r="A52" s="91">
        <f aca="true" t="shared" si="34" ref="A52:A79">A51+1</f>
        <v>34</v>
      </c>
      <c r="B52" s="92">
        <v>45261000</v>
      </c>
      <c r="C52" s="93" t="s">
        <v>99</v>
      </c>
      <c r="D52" s="92" t="s">
        <v>74</v>
      </c>
      <c r="E52" s="95">
        <v>325</v>
      </c>
      <c r="F52" s="95">
        <v>325</v>
      </c>
      <c r="G52" s="102">
        <f t="shared" si="0"/>
        <v>0</v>
      </c>
      <c r="H52" s="103">
        <v>1.4655579649518216</v>
      </c>
      <c r="I52" s="103">
        <v>1.9635630986733141</v>
      </c>
      <c r="J52" s="225">
        <v>0.14228718106328367</v>
      </c>
      <c r="K52" s="102">
        <f t="shared" si="1"/>
        <v>3.571408244688419</v>
      </c>
      <c r="L52" s="102">
        <f t="shared" si="2"/>
        <v>0</v>
      </c>
      <c r="M52" s="102"/>
      <c r="N52" s="102"/>
      <c r="O52" s="102"/>
      <c r="P52" s="104"/>
      <c r="Q52" s="102"/>
      <c r="R52" s="102"/>
      <c r="S52" s="102"/>
      <c r="T52" s="102"/>
      <c r="U52" s="102"/>
      <c r="V52" s="102"/>
      <c r="W52" s="104"/>
      <c r="X52" s="105">
        <f aca="true" t="shared" si="35" ref="X52:X80">X51</f>
        <v>0</v>
      </c>
      <c r="Y52" s="106">
        <f aca="true" t="shared" si="36" ref="Y52:Y80">Y51</f>
        <v>0.5</v>
      </c>
      <c r="Z52" s="107">
        <f t="shared" si="20"/>
        <v>0</v>
      </c>
      <c r="AA52" s="107">
        <f t="shared" si="21"/>
        <v>0</v>
      </c>
      <c r="AB52" s="107">
        <f t="shared" si="22"/>
        <v>0</v>
      </c>
      <c r="AC52" s="104">
        <f t="shared" si="23"/>
        <v>0</v>
      </c>
      <c r="AD52" s="106">
        <f t="shared" si="24"/>
        <v>0.5</v>
      </c>
      <c r="AE52" s="107">
        <f t="shared" si="25"/>
        <v>0</v>
      </c>
      <c r="AF52" s="107">
        <f t="shared" si="26"/>
        <v>0</v>
      </c>
      <c r="AG52" s="107">
        <f t="shared" si="27"/>
        <v>0</v>
      </c>
      <c r="AH52" s="104">
        <f t="shared" si="28"/>
        <v>0</v>
      </c>
      <c r="AI52" s="106">
        <f t="shared" si="29"/>
        <v>0.5</v>
      </c>
      <c r="AJ52" s="107">
        <f t="shared" si="30"/>
        <v>0</v>
      </c>
      <c r="AK52" s="107">
        <f t="shared" si="31"/>
        <v>0</v>
      </c>
      <c r="AL52" s="107">
        <f t="shared" si="32"/>
        <v>0</v>
      </c>
      <c r="AM52" s="104">
        <f t="shared" si="33"/>
        <v>0</v>
      </c>
    </row>
    <row r="53" spans="1:39" s="18" customFormat="1" ht="18.75" customHeight="1">
      <c r="A53" s="91">
        <f t="shared" si="34"/>
        <v>35</v>
      </c>
      <c r="B53" s="92">
        <v>45261000</v>
      </c>
      <c r="C53" s="93" t="s">
        <v>100</v>
      </c>
      <c r="D53" s="92" t="s">
        <v>74</v>
      </c>
      <c r="E53" s="95">
        <v>121</v>
      </c>
      <c r="F53" s="95">
        <v>121</v>
      </c>
      <c r="G53" s="102">
        <f t="shared" si="0"/>
        <v>0</v>
      </c>
      <c r="H53" s="103">
        <v>1.4655579649518216</v>
      </c>
      <c r="I53" s="103">
        <v>2.2054513064808967</v>
      </c>
      <c r="J53" s="225">
        <v>0.14228718106328367</v>
      </c>
      <c r="K53" s="102">
        <f t="shared" si="1"/>
        <v>3.813296452496002</v>
      </c>
      <c r="L53" s="102">
        <f t="shared" si="2"/>
        <v>0</v>
      </c>
      <c r="M53" s="102"/>
      <c r="N53" s="102"/>
      <c r="O53" s="102"/>
      <c r="P53" s="104"/>
      <c r="Q53" s="102"/>
      <c r="R53" s="102"/>
      <c r="S53" s="102"/>
      <c r="T53" s="102"/>
      <c r="U53" s="102"/>
      <c r="V53" s="102"/>
      <c r="W53" s="104"/>
      <c r="X53" s="105">
        <f t="shared" si="35"/>
        <v>0</v>
      </c>
      <c r="Y53" s="106">
        <f t="shared" si="36"/>
        <v>0.5</v>
      </c>
      <c r="Z53" s="107">
        <f t="shared" si="20"/>
        <v>0</v>
      </c>
      <c r="AA53" s="107">
        <f t="shared" si="21"/>
        <v>0</v>
      </c>
      <c r="AB53" s="107">
        <f t="shared" si="22"/>
        <v>0</v>
      </c>
      <c r="AC53" s="104">
        <f t="shared" si="23"/>
        <v>0</v>
      </c>
      <c r="AD53" s="106">
        <f t="shared" si="24"/>
        <v>0.5</v>
      </c>
      <c r="AE53" s="107">
        <f t="shared" si="25"/>
        <v>0</v>
      </c>
      <c r="AF53" s="107">
        <f t="shared" si="26"/>
        <v>0</v>
      </c>
      <c r="AG53" s="107">
        <f t="shared" si="27"/>
        <v>0</v>
      </c>
      <c r="AH53" s="104">
        <f t="shared" si="28"/>
        <v>0</v>
      </c>
      <c r="AI53" s="106">
        <f t="shared" si="29"/>
        <v>0.5</v>
      </c>
      <c r="AJ53" s="107">
        <f t="shared" si="30"/>
        <v>0</v>
      </c>
      <c r="AK53" s="107">
        <f t="shared" si="31"/>
        <v>0</v>
      </c>
      <c r="AL53" s="107">
        <f t="shared" si="32"/>
        <v>0</v>
      </c>
      <c r="AM53" s="104">
        <f t="shared" si="33"/>
        <v>0</v>
      </c>
    </row>
    <row r="54" spans="1:39" s="18" customFormat="1" ht="18.75" customHeight="1">
      <c r="A54" s="91">
        <f t="shared" si="34"/>
        <v>36</v>
      </c>
      <c r="B54" s="92">
        <v>45261000</v>
      </c>
      <c r="C54" s="93" t="s">
        <v>101</v>
      </c>
      <c r="D54" s="92" t="s">
        <v>92</v>
      </c>
      <c r="E54" s="95">
        <v>20</v>
      </c>
      <c r="F54" s="95">
        <v>20</v>
      </c>
      <c r="G54" s="102">
        <f t="shared" si="0"/>
        <v>0</v>
      </c>
      <c r="H54" s="103">
        <v>1.8355046357163591</v>
      </c>
      <c r="I54" s="103">
        <v>16.36302582227762</v>
      </c>
      <c r="J54" s="225">
        <v>0.18497333538226876</v>
      </c>
      <c r="K54" s="102">
        <f t="shared" si="1"/>
        <v>18.383503793376246</v>
      </c>
      <c r="L54" s="102">
        <f t="shared" si="2"/>
        <v>0</v>
      </c>
      <c r="M54" s="102"/>
      <c r="N54" s="102"/>
      <c r="O54" s="102"/>
      <c r="P54" s="104"/>
      <c r="Q54" s="102"/>
      <c r="R54" s="102"/>
      <c r="S54" s="102"/>
      <c r="T54" s="102"/>
      <c r="U54" s="102"/>
      <c r="V54" s="102"/>
      <c r="W54" s="104"/>
      <c r="X54" s="105">
        <f t="shared" si="35"/>
        <v>0</v>
      </c>
      <c r="Y54" s="106">
        <f t="shared" si="36"/>
        <v>0.5</v>
      </c>
      <c r="Z54" s="107">
        <f t="shared" si="20"/>
        <v>0</v>
      </c>
      <c r="AA54" s="107">
        <f t="shared" si="21"/>
        <v>0</v>
      </c>
      <c r="AB54" s="107">
        <f t="shared" si="22"/>
        <v>0</v>
      </c>
      <c r="AC54" s="104">
        <f t="shared" si="23"/>
        <v>0</v>
      </c>
      <c r="AD54" s="106">
        <f t="shared" si="24"/>
        <v>0.5</v>
      </c>
      <c r="AE54" s="107">
        <f t="shared" si="25"/>
        <v>0</v>
      </c>
      <c r="AF54" s="107">
        <f t="shared" si="26"/>
        <v>0</v>
      </c>
      <c r="AG54" s="107">
        <f t="shared" si="27"/>
        <v>0</v>
      </c>
      <c r="AH54" s="104">
        <f t="shared" si="28"/>
        <v>0</v>
      </c>
      <c r="AI54" s="106">
        <f t="shared" si="29"/>
        <v>0.5</v>
      </c>
      <c r="AJ54" s="107">
        <f t="shared" si="30"/>
        <v>0</v>
      </c>
      <c r="AK54" s="107">
        <f t="shared" si="31"/>
        <v>0</v>
      </c>
      <c r="AL54" s="107">
        <f t="shared" si="32"/>
        <v>0</v>
      </c>
      <c r="AM54" s="104">
        <f t="shared" si="33"/>
        <v>0</v>
      </c>
    </row>
    <row r="55" spans="1:39" s="18" customFormat="1" ht="18.75" customHeight="1">
      <c r="A55" s="91">
        <f t="shared" si="34"/>
        <v>37</v>
      </c>
      <c r="B55" s="92">
        <v>45261000</v>
      </c>
      <c r="C55" s="93" t="s">
        <v>102</v>
      </c>
      <c r="D55" s="92" t="s">
        <v>56</v>
      </c>
      <c r="E55" s="95">
        <v>325</v>
      </c>
      <c r="F55" s="95">
        <v>325</v>
      </c>
      <c r="G55" s="102">
        <f t="shared" si="0"/>
        <v>0</v>
      </c>
      <c r="H55" s="103">
        <v>3.6710092714327183</v>
      </c>
      <c r="I55" s="103">
        <v>7.370475979078092</v>
      </c>
      <c r="J55" s="225">
        <v>0.3699466707645375</v>
      </c>
      <c r="K55" s="102">
        <f t="shared" si="1"/>
        <v>11.411431921275348</v>
      </c>
      <c r="L55" s="102">
        <f t="shared" si="2"/>
        <v>0</v>
      </c>
      <c r="M55" s="102"/>
      <c r="N55" s="102"/>
      <c r="O55" s="102"/>
      <c r="P55" s="104"/>
      <c r="Q55" s="102"/>
      <c r="R55" s="102"/>
      <c r="S55" s="102"/>
      <c r="T55" s="102"/>
      <c r="U55" s="102"/>
      <c r="V55" s="102"/>
      <c r="W55" s="104"/>
      <c r="X55" s="105">
        <f t="shared" si="35"/>
        <v>0</v>
      </c>
      <c r="Y55" s="106">
        <f t="shared" si="36"/>
        <v>0.5</v>
      </c>
      <c r="Z55" s="107">
        <f t="shared" si="20"/>
        <v>0</v>
      </c>
      <c r="AA55" s="107">
        <f t="shared" si="21"/>
        <v>0</v>
      </c>
      <c r="AB55" s="107">
        <f t="shared" si="22"/>
        <v>0</v>
      </c>
      <c r="AC55" s="104">
        <f t="shared" si="23"/>
        <v>0</v>
      </c>
      <c r="AD55" s="106">
        <f t="shared" si="24"/>
        <v>0.5</v>
      </c>
      <c r="AE55" s="107">
        <f t="shared" si="25"/>
        <v>0</v>
      </c>
      <c r="AF55" s="107">
        <f t="shared" si="26"/>
        <v>0</v>
      </c>
      <c r="AG55" s="107">
        <f t="shared" si="27"/>
        <v>0</v>
      </c>
      <c r="AH55" s="104">
        <f t="shared" si="28"/>
        <v>0</v>
      </c>
      <c r="AI55" s="106">
        <f t="shared" si="29"/>
        <v>0.5</v>
      </c>
      <c r="AJ55" s="107">
        <f t="shared" si="30"/>
        <v>0</v>
      </c>
      <c r="AK55" s="107">
        <f t="shared" si="31"/>
        <v>0</v>
      </c>
      <c r="AL55" s="107">
        <f t="shared" si="32"/>
        <v>0</v>
      </c>
      <c r="AM55" s="104">
        <f t="shared" si="33"/>
        <v>0</v>
      </c>
    </row>
    <row r="56" spans="1:39" s="18" customFormat="1" ht="18.75" customHeight="1">
      <c r="A56" s="91">
        <f t="shared" si="34"/>
        <v>38</v>
      </c>
      <c r="B56" s="92"/>
      <c r="C56" s="93" t="s">
        <v>103</v>
      </c>
      <c r="D56" s="92" t="s">
        <v>85</v>
      </c>
      <c r="E56" s="95">
        <v>20</v>
      </c>
      <c r="F56" s="95">
        <v>20</v>
      </c>
      <c r="G56" s="102">
        <f t="shared" si="0"/>
        <v>0</v>
      </c>
      <c r="H56" s="103">
        <v>0</v>
      </c>
      <c r="I56" s="103">
        <v>2.6180841315644194</v>
      </c>
      <c r="J56" s="225">
        <v>0</v>
      </c>
      <c r="K56" s="102">
        <f t="shared" si="1"/>
        <v>2.6180841315644194</v>
      </c>
      <c r="L56" s="102">
        <f t="shared" si="2"/>
        <v>0</v>
      </c>
      <c r="M56" s="102"/>
      <c r="N56" s="102"/>
      <c r="O56" s="102"/>
      <c r="P56" s="104"/>
      <c r="Q56" s="102"/>
      <c r="R56" s="102"/>
      <c r="S56" s="102"/>
      <c r="T56" s="102"/>
      <c r="U56" s="102"/>
      <c r="V56" s="102"/>
      <c r="W56" s="104"/>
      <c r="X56" s="105">
        <f t="shared" si="35"/>
        <v>0</v>
      </c>
      <c r="Y56" s="106">
        <f t="shared" si="36"/>
        <v>0.5</v>
      </c>
      <c r="Z56" s="107">
        <f t="shared" si="20"/>
        <v>0</v>
      </c>
      <c r="AA56" s="107">
        <f t="shared" si="21"/>
        <v>0</v>
      </c>
      <c r="AB56" s="107">
        <f t="shared" si="22"/>
        <v>0</v>
      </c>
      <c r="AC56" s="104">
        <f t="shared" si="23"/>
        <v>0</v>
      </c>
      <c r="AD56" s="106">
        <f t="shared" si="24"/>
        <v>0.5</v>
      </c>
      <c r="AE56" s="107">
        <f t="shared" si="25"/>
        <v>0</v>
      </c>
      <c r="AF56" s="107">
        <f t="shared" si="26"/>
        <v>0</v>
      </c>
      <c r="AG56" s="107">
        <f t="shared" si="27"/>
        <v>0</v>
      </c>
      <c r="AH56" s="104">
        <f t="shared" si="28"/>
        <v>0</v>
      </c>
      <c r="AI56" s="106">
        <f t="shared" si="29"/>
        <v>0.5</v>
      </c>
      <c r="AJ56" s="107">
        <f t="shared" si="30"/>
        <v>0</v>
      </c>
      <c r="AK56" s="107">
        <f t="shared" si="31"/>
        <v>0</v>
      </c>
      <c r="AL56" s="107">
        <f t="shared" si="32"/>
        <v>0</v>
      </c>
      <c r="AM56" s="104">
        <f t="shared" si="33"/>
        <v>0</v>
      </c>
    </row>
    <row r="57" spans="1:39" s="18" customFormat="1" ht="18.75" customHeight="1">
      <c r="A57" s="91">
        <f t="shared" si="34"/>
        <v>39</v>
      </c>
      <c r="B57" s="92">
        <v>45261000</v>
      </c>
      <c r="C57" s="93" t="s">
        <v>104</v>
      </c>
      <c r="D57" s="92" t="s">
        <v>105</v>
      </c>
      <c r="E57" s="95">
        <v>10</v>
      </c>
      <c r="F57" s="95">
        <v>10</v>
      </c>
      <c r="G57" s="102">
        <f t="shared" si="0"/>
        <v>0</v>
      </c>
      <c r="H57" s="103">
        <v>9.177523178581795</v>
      </c>
      <c r="I57" s="103">
        <v>0</v>
      </c>
      <c r="J57" s="225">
        <v>0.9248666769113437</v>
      </c>
      <c r="K57" s="102">
        <f t="shared" si="1"/>
        <v>10.10238985549314</v>
      </c>
      <c r="L57" s="102">
        <f t="shared" si="2"/>
        <v>0</v>
      </c>
      <c r="M57" s="102"/>
      <c r="N57" s="102"/>
      <c r="O57" s="102"/>
      <c r="P57" s="104"/>
      <c r="Q57" s="102"/>
      <c r="R57" s="102"/>
      <c r="S57" s="102"/>
      <c r="T57" s="102"/>
      <c r="U57" s="102"/>
      <c r="V57" s="102"/>
      <c r="W57" s="104"/>
      <c r="X57" s="105">
        <f t="shared" si="35"/>
        <v>0</v>
      </c>
      <c r="Y57" s="106">
        <f t="shared" si="36"/>
        <v>0.5</v>
      </c>
      <c r="Z57" s="107">
        <f t="shared" si="20"/>
        <v>0</v>
      </c>
      <c r="AA57" s="107">
        <f t="shared" si="21"/>
        <v>0</v>
      </c>
      <c r="AB57" s="107">
        <f t="shared" si="22"/>
        <v>0</v>
      </c>
      <c r="AC57" s="104">
        <f t="shared" si="23"/>
        <v>0</v>
      </c>
      <c r="AD57" s="106">
        <f t="shared" si="24"/>
        <v>0.5</v>
      </c>
      <c r="AE57" s="107">
        <f t="shared" si="25"/>
        <v>0</v>
      </c>
      <c r="AF57" s="107">
        <f t="shared" si="26"/>
        <v>0</v>
      </c>
      <c r="AG57" s="107">
        <f t="shared" si="27"/>
        <v>0</v>
      </c>
      <c r="AH57" s="104">
        <f t="shared" si="28"/>
        <v>0</v>
      </c>
      <c r="AI57" s="106">
        <f t="shared" si="29"/>
        <v>0.5</v>
      </c>
      <c r="AJ57" s="107">
        <f t="shared" si="30"/>
        <v>0</v>
      </c>
      <c r="AK57" s="107">
        <f t="shared" si="31"/>
        <v>0</v>
      </c>
      <c r="AL57" s="107">
        <f t="shared" si="32"/>
        <v>0</v>
      </c>
      <c r="AM57" s="104">
        <f t="shared" si="33"/>
        <v>0</v>
      </c>
    </row>
    <row r="58" spans="1:39" s="18" customFormat="1" ht="40.5" customHeight="1">
      <c r="A58" s="91">
        <f t="shared" si="34"/>
        <v>40</v>
      </c>
      <c r="B58" s="92">
        <v>45261000</v>
      </c>
      <c r="C58" s="93" t="s">
        <v>173</v>
      </c>
      <c r="D58" s="92" t="s">
        <v>70</v>
      </c>
      <c r="E58" s="95">
        <v>440</v>
      </c>
      <c r="F58" s="95">
        <v>440</v>
      </c>
      <c r="G58" s="102">
        <f t="shared" si="0"/>
        <v>0</v>
      </c>
      <c r="H58" s="103">
        <v>11.013027814298155</v>
      </c>
      <c r="I58" s="103">
        <v>19.635630986733144</v>
      </c>
      <c r="J58" s="225">
        <v>1.0956112941872842</v>
      </c>
      <c r="K58" s="102">
        <f t="shared" si="1"/>
        <v>31.74427009521858</v>
      </c>
      <c r="L58" s="102">
        <f t="shared" si="2"/>
        <v>0</v>
      </c>
      <c r="M58" s="102"/>
      <c r="N58" s="102"/>
      <c r="O58" s="102"/>
      <c r="P58" s="104"/>
      <c r="Q58" s="102"/>
      <c r="R58" s="102"/>
      <c r="S58" s="102"/>
      <c r="T58" s="102"/>
      <c r="U58" s="102"/>
      <c r="V58" s="102"/>
      <c r="W58" s="104"/>
      <c r="X58" s="105">
        <f t="shared" si="35"/>
        <v>0</v>
      </c>
      <c r="Y58" s="106">
        <f t="shared" si="36"/>
        <v>0.5</v>
      </c>
      <c r="Z58" s="107">
        <f t="shared" si="20"/>
        <v>0</v>
      </c>
      <c r="AA58" s="107">
        <f t="shared" si="21"/>
        <v>0</v>
      </c>
      <c r="AB58" s="107">
        <f t="shared" si="22"/>
        <v>0</v>
      </c>
      <c r="AC58" s="104">
        <f t="shared" si="23"/>
        <v>0</v>
      </c>
      <c r="AD58" s="106">
        <f t="shared" si="24"/>
        <v>0.5</v>
      </c>
      <c r="AE58" s="107">
        <f t="shared" si="25"/>
        <v>0</v>
      </c>
      <c r="AF58" s="107">
        <f t="shared" si="26"/>
        <v>0</v>
      </c>
      <c r="AG58" s="107">
        <f t="shared" si="27"/>
        <v>0</v>
      </c>
      <c r="AH58" s="104">
        <f t="shared" si="28"/>
        <v>0</v>
      </c>
      <c r="AI58" s="106">
        <f t="shared" si="29"/>
        <v>0.5</v>
      </c>
      <c r="AJ58" s="107">
        <f t="shared" si="30"/>
        <v>0</v>
      </c>
      <c r="AK58" s="107">
        <f t="shared" si="31"/>
        <v>0</v>
      </c>
      <c r="AL58" s="107">
        <f t="shared" si="32"/>
        <v>0</v>
      </c>
      <c r="AM58" s="104">
        <f t="shared" si="33"/>
        <v>0</v>
      </c>
    </row>
    <row r="59" spans="1:39" s="18" customFormat="1" ht="18.75" customHeight="1">
      <c r="A59" s="91">
        <f t="shared" si="34"/>
        <v>41</v>
      </c>
      <c r="B59" s="92"/>
      <c r="C59" s="93" t="s">
        <v>106</v>
      </c>
      <c r="D59" s="92" t="s">
        <v>72</v>
      </c>
      <c r="E59" s="95">
        <v>1</v>
      </c>
      <c r="F59" s="95">
        <v>1</v>
      </c>
      <c r="G59" s="102">
        <f t="shared" si="0"/>
        <v>0</v>
      </c>
      <c r="H59" s="103">
        <v>0</v>
      </c>
      <c r="I59" s="103">
        <v>327.2605164455524</v>
      </c>
      <c r="J59" s="225">
        <v>0</v>
      </c>
      <c r="K59" s="102">
        <f t="shared" si="1"/>
        <v>327.2605164455524</v>
      </c>
      <c r="L59" s="102">
        <f t="shared" si="2"/>
        <v>0</v>
      </c>
      <c r="M59" s="102"/>
      <c r="N59" s="102"/>
      <c r="O59" s="102"/>
      <c r="P59" s="104"/>
      <c r="Q59" s="102"/>
      <c r="R59" s="102"/>
      <c r="S59" s="102"/>
      <c r="T59" s="102"/>
      <c r="U59" s="102"/>
      <c r="V59" s="102"/>
      <c r="W59" s="104"/>
      <c r="X59" s="105">
        <f t="shared" si="35"/>
        <v>0</v>
      </c>
      <c r="Y59" s="106">
        <f t="shared" si="36"/>
        <v>0.5</v>
      </c>
      <c r="Z59" s="107">
        <f t="shared" si="20"/>
        <v>0</v>
      </c>
      <c r="AA59" s="107">
        <f t="shared" si="21"/>
        <v>0</v>
      </c>
      <c r="AB59" s="107">
        <f t="shared" si="22"/>
        <v>0</v>
      </c>
      <c r="AC59" s="104">
        <f t="shared" si="23"/>
        <v>0</v>
      </c>
      <c r="AD59" s="106">
        <f t="shared" si="24"/>
        <v>0.5</v>
      </c>
      <c r="AE59" s="107">
        <f t="shared" si="25"/>
        <v>0</v>
      </c>
      <c r="AF59" s="107">
        <f t="shared" si="26"/>
        <v>0</v>
      </c>
      <c r="AG59" s="107">
        <f t="shared" si="27"/>
        <v>0</v>
      </c>
      <c r="AH59" s="104">
        <f t="shared" si="28"/>
        <v>0</v>
      </c>
      <c r="AI59" s="106">
        <f t="shared" si="29"/>
        <v>0.5</v>
      </c>
      <c r="AJ59" s="107">
        <f t="shared" si="30"/>
        <v>0</v>
      </c>
      <c r="AK59" s="107">
        <f t="shared" si="31"/>
        <v>0</v>
      </c>
      <c r="AL59" s="107">
        <f t="shared" si="32"/>
        <v>0</v>
      </c>
      <c r="AM59" s="104">
        <f t="shared" si="33"/>
        <v>0</v>
      </c>
    </row>
    <row r="60" spans="1:39" s="18" customFormat="1" ht="18.75" customHeight="1">
      <c r="A60" s="91">
        <f t="shared" si="34"/>
        <v>42</v>
      </c>
      <c r="B60" s="92"/>
      <c r="C60" s="93" t="s">
        <v>107</v>
      </c>
      <c r="D60" s="92" t="s">
        <v>72</v>
      </c>
      <c r="E60" s="95">
        <v>1</v>
      </c>
      <c r="F60" s="95">
        <v>1</v>
      </c>
      <c r="G60" s="102">
        <f t="shared" si="0"/>
        <v>0</v>
      </c>
      <c r="H60" s="103">
        <v>0</v>
      </c>
      <c r="I60" s="103">
        <v>65.45210328911048</v>
      </c>
      <c r="J60" s="225">
        <v>0</v>
      </c>
      <c r="K60" s="102">
        <f t="shared" si="1"/>
        <v>65.45210328911048</v>
      </c>
      <c r="L60" s="102">
        <f t="shared" si="2"/>
        <v>0</v>
      </c>
      <c r="M60" s="102"/>
      <c r="N60" s="102"/>
      <c r="O60" s="102"/>
      <c r="P60" s="104"/>
      <c r="Q60" s="102"/>
      <c r="R60" s="102"/>
      <c r="S60" s="102"/>
      <c r="T60" s="102"/>
      <c r="U60" s="102"/>
      <c r="V60" s="102"/>
      <c r="W60" s="104"/>
      <c r="X60" s="105">
        <f t="shared" si="35"/>
        <v>0</v>
      </c>
      <c r="Y60" s="106">
        <f t="shared" si="36"/>
        <v>0.5</v>
      </c>
      <c r="Z60" s="107">
        <f t="shared" si="20"/>
        <v>0</v>
      </c>
      <c r="AA60" s="107">
        <f t="shared" si="21"/>
        <v>0</v>
      </c>
      <c r="AB60" s="107">
        <f t="shared" si="22"/>
        <v>0</v>
      </c>
      <c r="AC60" s="104">
        <f t="shared" si="23"/>
        <v>0</v>
      </c>
      <c r="AD60" s="106">
        <f t="shared" si="24"/>
        <v>0.5</v>
      </c>
      <c r="AE60" s="107">
        <f t="shared" si="25"/>
        <v>0</v>
      </c>
      <c r="AF60" s="107">
        <f t="shared" si="26"/>
        <v>0</v>
      </c>
      <c r="AG60" s="107">
        <f t="shared" si="27"/>
        <v>0</v>
      </c>
      <c r="AH60" s="104">
        <f t="shared" si="28"/>
        <v>0</v>
      </c>
      <c r="AI60" s="106">
        <f t="shared" si="29"/>
        <v>0.5</v>
      </c>
      <c r="AJ60" s="107">
        <f t="shared" si="30"/>
        <v>0</v>
      </c>
      <c r="AK60" s="107">
        <f t="shared" si="31"/>
        <v>0</v>
      </c>
      <c r="AL60" s="107">
        <f t="shared" si="32"/>
        <v>0</v>
      </c>
      <c r="AM60" s="104">
        <f t="shared" si="33"/>
        <v>0</v>
      </c>
    </row>
    <row r="61" spans="1:39" s="18" customFormat="1" ht="23.25" customHeight="1">
      <c r="A61" s="91">
        <f t="shared" si="34"/>
        <v>43</v>
      </c>
      <c r="B61" s="92">
        <v>45261000</v>
      </c>
      <c r="C61" s="93" t="s">
        <v>108</v>
      </c>
      <c r="D61" s="92" t="s">
        <v>72</v>
      </c>
      <c r="E61" s="95">
        <v>1</v>
      </c>
      <c r="F61" s="95">
        <v>1</v>
      </c>
      <c r="G61" s="102">
        <f t="shared" si="0"/>
        <v>0</v>
      </c>
      <c r="H61" s="103">
        <v>1.8355046357163591</v>
      </c>
      <c r="I61" s="103">
        <v>98.17815493366572</v>
      </c>
      <c r="J61" s="225">
        <v>0.18497333538226876</v>
      </c>
      <c r="K61" s="102">
        <f t="shared" si="1"/>
        <v>100.19863290476435</v>
      </c>
      <c r="L61" s="102">
        <f t="shared" si="2"/>
        <v>0</v>
      </c>
      <c r="M61" s="102"/>
      <c r="N61" s="102"/>
      <c r="O61" s="102"/>
      <c r="P61" s="104"/>
      <c r="Q61" s="102"/>
      <c r="R61" s="102"/>
      <c r="S61" s="102"/>
      <c r="T61" s="102"/>
      <c r="U61" s="102"/>
      <c r="V61" s="102"/>
      <c r="W61" s="104"/>
      <c r="X61" s="105">
        <f t="shared" si="35"/>
        <v>0</v>
      </c>
      <c r="Y61" s="106">
        <f t="shared" si="36"/>
        <v>0.5</v>
      </c>
      <c r="Z61" s="107">
        <f t="shared" si="20"/>
        <v>0</v>
      </c>
      <c r="AA61" s="107">
        <f t="shared" si="21"/>
        <v>0</v>
      </c>
      <c r="AB61" s="107">
        <f t="shared" si="22"/>
        <v>0</v>
      </c>
      <c r="AC61" s="104">
        <f t="shared" si="23"/>
        <v>0</v>
      </c>
      <c r="AD61" s="106">
        <f t="shared" si="24"/>
        <v>0.5</v>
      </c>
      <c r="AE61" s="107">
        <f t="shared" si="25"/>
        <v>0</v>
      </c>
      <c r="AF61" s="107">
        <f t="shared" si="26"/>
        <v>0</v>
      </c>
      <c r="AG61" s="107">
        <f t="shared" si="27"/>
        <v>0</v>
      </c>
      <c r="AH61" s="104">
        <f t="shared" si="28"/>
        <v>0</v>
      </c>
      <c r="AI61" s="106">
        <f t="shared" si="29"/>
        <v>0.5</v>
      </c>
      <c r="AJ61" s="107">
        <f t="shared" si="30"/>
        <v>0</v>
      </c>
      <c r="AK61" s="107">
        <f t="shared" si="31"/>
        <v>0</v>
      </c>
      <c r="AL61" s="107">
        <f t="shared" si="32"/>
        <v>0</v>
      </c>
      <c r="AM61" s="104">
        <f t="shared" si="33"/>
        <v>0</v>
      </c>
    </row>
    <row r="62" spans="1:39" s="18" customFormat="1" ht="18.75" customHeight="1" hidden="1">
      <c r="A62" s="91">
        <f t="shared" si="34"/>
        <v>44</v>
      </c>
      <c r="B62" s="92">
        <f aca="true" t="shared" si="37" ref="B62:B80">IF(G62+I62&gt;0,45261000,"")</f>
      </c>
      <c r="C62" s="93"/>
      <c r="D62" s="92"/>
      <c r="E62" s="94"/>
      <c r="F62" s="95"/>
      <c r="G62" s="96"/>
      <c r="H62" s="97"/>
      <c r="I62" s="98"/>
      <c r="J62" s="99">
        <f aca="true" t="shared" si="38" ref="J62:J80">$J$83</f>
        <v>0.29</v>
      </c>
      <c r="K62" s="100">
        <f aca="true" t="shared" si="39" ref="K62:K80">$K$83</f>
        <v>0.15</v>
      </c>
      <c r="L62" s="101">
        <f aca="true" t="shared" si="40" ref="L62:L80">$L$83</f>
        <v>0.1</v>
      </c>
      <c r="M62" s="102"/>
      <c r="N62" s="102"/>
      <c r="O62" s="103"/>
      <c r="P62" s="103"/>
      <c r="Q62" s="102"/>
      <c r="R62" s="102"/>
      <c r="S62" s="102"/>
      <c r="T62" s="102"/>
      <c r="U62" s="102"/>
      <c r="V62" s="102"/>
      <c r="W62" s="104"/>
      <c r="X62" s="105">
        <f t="shared" si="35"/>
        <v>0</v>
      </c>
      <c r="Y62" s="106">
        <f t="shared" si="36"/>
        <v>0.5</v>
      </c>
      <c r="Z62" s="107">
        <f t="shared" si="20"/>
        <v>0</v>
      </c>
      <c r="AA62" s="107">
        <f t="shared" si="21"/>
        <v>0</v>
      </c>
      <c r="AB62" s="107">
        <f t="shared" si="22"/>
        <v>0</v>
      </c>
      <c r="AC62" s="104">
        <f t="shared" si="23"/>
        <v>0</v>
      </c>
      <c r="AD62" s="106">
        <f t="shared" si="24"/>
        <v>0.5</v>
      </c>
      <c r="AE62" s="107">
        <f t="shared" si="25"/>
        <v>0</v>
      </c>
      <c r="AF62" s="107">
        <f t="shared" si="26"/>
        <v>0</v>
      </c>
      <c r="AG62" s="107">
        <f t="shared" si="27"/>
        <v>0</v>
      </c>
      <c r="AH62" s="104">
        <f t="shared" si="28"/>
        <v>0</v>
      </c>
      <c r="AI62" s="106">
        <f t="shared" si="29"/>
        <v>0.5</v>
      </c>
      <c r="AJ62" s="107">
        <f t="shared" si="30"/>
        <v>0</v>
      </c>
      <c r="AK62" s="107">
        <f t="shared" si="31"/>
        <v>0</v>
      </c>
      <c r="AL62" s="107">
        <f t="shared" si="32"/>
        <v>0</v>
      </c>
      <c r="AM62" s="104">
        <f t="shared" si="33"/>
        <v>0</v>
      </c>
    </row>
    <row r="63" spans="1:39" s="18" customFormat="1" ht="18.75" customHeight="1" hidden="1">
      <c r="A63" s="91">
        <f t="shared" si="34"/>
        <v>45</v>
      </c>
      <c r="B63" s="92">
        <f t="shared" si="37"/>
      </c>
      <c r="C63" s="93"/>
      <c r="D63" s="92"/>
      <c r="E63" s="94"/>
      <c r="F63" s="95">
        <f aca="true" t="shared" si="41" ref="F63:F79">ROUND(E63*(1+$E$15),0)</f>
        <v>0</v>
      </c>
      <c r="G63" s="96"/>
      <c r="H63" s="97"/>
      <c r="I63" s="98"/>
      <c r="J63" s="99">
        <f t="shared" si="38"/>
        <v>0.29</v>
      </c>
      <c r="K63" s="100">
        <f t="shared" si="39"/>
        <v>0.15</v>
      </c>
      <c r="L63" s="101">
        <f t="shared" si="40"/>
        <v>0.1</v>
      </c>
      <c r="M63" s="102"/>
      <c r="N63" s="102"/>
      <c r="O63" s="103"/>
      <c r="P63" s="103"/>
      <c r="Q63" s="102"/>
      <c r="R63" s="102"/>
      <c r="S63" s="102"/>
      <c r="T63" s="102"/>
      <c r="U63" s="102"/>
      <c r="V63" s="102"/>
      <c r="W63" s="104"/>
      <c r="X63" s="105">
        <f t="shared" si="35"/>
        <v>0</v>
      </c>
      <c r="Y63" s="106">
        <f t="shared" si="36"/>
        <v>0.5</v>
      </c>
      <c r="Z63" s="107">
        <f t="shared" si="20"/>
        <v>0</v>
      </c>
      <c r="AA63" s="107">
        <f t="shared" si="21"/>
        <v>0</v>
      </c>
      <c r="AB63" s="107">
        <f t="shared" si="22"/>
        <v>0</v>
      </c>
      <c r="AC63" s="104">
        <f t="shared" si="23"/>
        <v>0</v>
      </c>
      <c r="AD63" s="106">
        <f t="shared" si="24"/>
        <v>0.5</v>
      </c>
      <c r="AE63" s="107">
        <f t="shared" si="25"/>
        <v>0</v>
      </c>
      <c r="AF63" s="107">
        <f t="shared" si="26"/>
        <v>0</v>
      </c>
      <c r="AG63" s="107">
        <f t="shared" si="27"/>
        <v>0</v>
      </c>
      <c r="AH63" s="104">
        <f t="shared" si="28"/>
        <v>0</v>
      </c>
      <c r="AI63" s="106">
        <f t="shared" si="29"/>
        <v>0.5</v>
      </c>
      <c r="AJ63" s="107">
        <f t="shared" si="30"/>
        <v>0</v>
      </c>
      <c r="AK63" s="107">
        <f t="shared" si="31"/>
        <v>0</v>
      </c>
      <c r="AL63" s="107">
        <f t="shared" si="32"/>
        <v>0</v>
      </c>
      <c r="AM63" s="104">
        <f t="shared" si="33"/>
        <v>0</v>
      </c>
    </row>
    <row r="64" spans="1:39" s="18" customFormat="1" ht="18.75" customHeight="1" hidden="1">
      <c r="A64" s="91">
        <f t="shared" si="34"/>
        <v>46</v>
      </c>
      <c r="B64" s="92">
        <f t="shared" si="37"/>
      </c>
      <c r="C64" s="93"/>
      <c r="D64" s="92"/>
      <c r="E64" s="94"/>
      <c r="F64" s="95">
        <f t="shared" si="41"/>
        <v>0</v>
      </c>
      <c r="G64" s="96"/>
      <c r="H64" s="97"/>
      <c r="I64" s="98"/>
      <c r="J64" s="99">
        <f t="shared" si="38"/>
        <v>0.29</v>
      </c>
      <c r="K64" s="100">
        <f t="shared" si="39"/>
        <v>0.15</v>
      </c>
      <c r="L64" s="101">
        <f t="shared" si="40"/>
        <v>0.1</v>
      </c>
      <c r="M64" s="102"/>
      <c r="N64" s="102"/>
      <c r="O64" s="103"/>
      <c r="P64" s="103"/>
      <c r="Q64" s="102"/>
      <c r="R64" s="102"/>
      <c r="S64" s="102"/>
      <c r="T64" s="102"/>
      <c r="U64" s="102"/>
      <c r="V64" s="102"/>
      <c r="W64" s="104"/>
      <c r="X64" s="105">
        <f t="shared" si="35"/>
        <v>0</v>
      </c>
      <c r="Y64" s="106">
        <f t="shared" si="36"/>
        <v>0.5</v>
      </c>
      <c r="Z64" s="107">
        <f t="shared" si="20"/>
        <v>0</v>
      </c>
      <c r="AA64" s="107">
        <f t="shared" si="21"/>
        <v>0</v>
      </c>
      <c r="AB64" s="107">
        <f t="shared" si="22"/>
        <v>0</v>
      </c>
      <c r="AC64" s="104">
        <f t="shared" si="23"/>
        <v>0</v>
      </c>
      <c r="AD64" s="106">
        <f t="shared" si="24"/>
        <v>0.5</v>
      </c>
      <c r="AE64" s="107">
        <f t="shared" si="25"/>
        <v>0</v>
      </c>
      <c r="AF64" s="107">
        <f t="shared" si="26"/>
        <v>0</v>
      </c>
      <c r="AG64" s="107">
        <f t="shared" si="27"/>
        <v>0</v>
      </c>
      <c r="AH64" s="104">
        <f t="shared" si="28"/>
        <v>0</v>
      </c>
      <c r="AI64" s="106">
        <f t="shared" si="29"/>
        <v>0.5</v>
      </c>
      <c r="AJ64" s="107">
        <f t="shared" si="30"/>
        <v>0</v>
      </c>
      <c r="AK64" s="107">
        <f t="shared" si="31"/>
        <v>0</v>
      </c>
      <c r="AL64" s="107">
        <f t="shared" si="32"/>
        <v>0</v>
      </c>
      <c r="AM64" s="104">
        <f t="shared" si="33"/>
        <v>0</v>
      </c>
    </row>
    <row r="65" spans="1:39" s="18" customFormat="1" ht="18.75" customHeight="1" hidden="1">
      <c r="A65" s="91">
        <f t="shared" si="34"/>
        <v>47</v>
      </c>
      <c r="B65" s="92">
        <f t="shared" si="37"/>
      </c>
      <c r="C65" s="93"/>
      <c r="D65" s="92"/>
      <c r="E65" s="94"/>
      <c r="F65" s="95">
        <f t="shared" si="41"/>
        <v>0</v>
      </c>
      <c r="G65" s="96"/>
      <c r="H65" s="97"/>
      <c r="I65" s="98"/>
      <c r="J65" s="99">
        <f t="shared" si="38"/>
        <v>0.29</v>
      </c>
      <c r="K65" s="100">
        <f t="shared" si="39"/>
        <v>0.15</v>
      </c>
      <c r="L65" s="101">
        <f t="shared" si="40"/>
        <v>0.1</v>
      </c>
      <c r="M65" s="102"/>
      <c r="N65" s="102"/>
      <c r="O65" s="103"/>
      <c r="P65" s="103"/>
      <c r="Q65" s="102"/>
      <c r="R65" s="102"/>
      <c r="S65" s="102"/>
      <c r="T65" s="102"/>
      <c r="U65" s="102"/>
      <c r="V65" s="102"/>
      <c r="W65" s="104"/>
      <c r="X65" s="105">
        <f t="shared" si="35"/>
        <v>0</v>
      </c>
      <c r="Y65" s="106">
        <f t="shared" si="36"/>
        <v>0.5</v>
      </c>
      <c r="Z65" s="107">
        <f t="shared" si="20"/>
        <v>0</v>
      </c>
      <c r="AA65" s="107">
        <f t="shared" si="21"/>
        <v>0</v>
      </c>
      <c r="AB65" s="107">
        <f t="shared" si="22"/>
        <v>0</v>
      </c>
      <c r="AC65" s="104">
        <f t="shared" si="23"/>
        <v>0</v>
      </c>
      <c r="AD65" s="106">
        <f t="shared" si="24"/>
        <v>0.5</v>
      </c>
      <c r="AE65" s="107">
        <f t="shared" si="25"/>
        <v>0</v>
      </c>
      <c r="AF65" s="107">
        <f t="shared" si="26"/>
        <v>0</v>
      </c>
      <c r="AG65" s="107">
        <f t="shared" si="27"/>
        <v>0</v>
      </c>
      <c r="AH65" s="104">
        <f t="shared" si="28"/>
        <v>0</v>
      </c>
      <c r="AI65" s="106">
        <f t="shared" si="29"/>
        <v>0.5</v>
      </c>
      <c r="AJ65" s="107">
        <f t="shared" si="30"/>
        <v>0</v>
      </c>
      <c r="AK65" s="107">
        <f t="shared" si="31"/>
        <v>0</v>
      </c>
      <c r="AL65" s="107">
        <f t="shared" si="32"/>
        <v>0</v>
      </c>
      <c r="AM65" s="104">
        <f t="shared" si="33"/>
        <v>0</v>
      </c>
    </row>
    <row r="66" spans="1:39" s="18" customFormat="1" ht="18.75" customHeight="1" hidden="1">
      <c r="A66" s="91">
        <f t="shared" si="34"/>
        <v>48</v>
      </c>
      <c r="B66" s="92">
        <f t="shared" si="37"/>
      </c>
      <c r="C66" s="93"/>
      <c r="D66" s="92"/>
      <c r="E66" s="94"/>
      <c r="F66" s="95">
        <f t="shared" si="41"/>
        <v>0</v>
      </c>
      <c r="G66" s="96"/>
      <c r="H66" s="97"/>
      <c r="I66" s="98"/>
      <c r="J66" s="99">
        <f t="shared" si="38"/>
        <v>0.29</v>
      </c>
      <c r="K66" s="100">
        <f t="shared" si="39"/>
        <v>0.15</v>
      </c>
      <c r="L66" s="101">
        <f t="shared" si="40"/>
        <v>0.1</v>
      </c>
      <c r="M66" s="102"/>
      <c r="N66" s="102"/>
      <c r="O66" s="103"/>
      <c r="P66" s="103"/>
      <c r="Q66" s="102"/>
      <c r="R66" s="102"/>
      <c r="S66" s="102"/>
      <c r="T66" s="102"/>
      <c r="U66" s="102"/>
      <c r="V66" s="102"/>
      <c r="W66" s="104"/>
      <c r="X66" s="105">
        <f t="shared" si="35"/>
        <v>0</v>
      </c>
      <c r="Y66" s="106">
        <f t="shared" si="36"/>
        <v>0.5</v>
      </c>
      <c r="Z66" s="107">
        <f t="shared" si="20"/>
        <v>0</v>
      </c>
      <c r="AA66" s="107">
        <f t="shared" si="21"/>
        <v>0</v>
      </c>
      <c r="AB66" s="107">
        <f t="shared" si="22"/>
        <v>0</v>
      </c>
      <c r="AC66" s="104">
        <f t="shared" si="23"/>
        <v>0</v>
      </c>
      <c r="AD66" s="106">
        <f t="shared" si="24"/>
        <v>0.5</v>
      </c>
      <c r="AE66" s="107">
        <f t="shared" si="25"/>
        <v>0</v>
      </c>
      <c r="AF66" s="107">
        <f t="shared" si="26"/>
        <v>0</v>
      </c>
      <c r="AG66" s="107">
        <f t="shared" si="27"/>
        <v>0</v>
      </c>
      <c r="AH66" s="104">
        <f t="shared" si="28"/>
        <v>0</v>
      </c>
      <c r="AI66" s="106">
        <f t="shared" si="29"/>
        <v>0.5</v>
      </c>
      <c r="AJ66" s="107">
        <f t="shared" si="30"/>
        <v>0</v>
      </c>
      <c r="AK66" s="107">
        <f t="shared" si="31"/>
        <v>0</v>
      </c>
      <c r="AL66" s="107">
        <f t="shared" si="32"/>
        <v>0</v>
      </c>
      <c r="AM66" s="104">
        <f t="shared" si="33"/>
        <v>0</v>
      </c>
    </row>
    <row r="67" spans="1:39" s="18" customFormat="1" ht="18.75" customHeight="1" hidden="1">
      <c r="A67" s="91">
        <f t="shared" si="34"/>
        <v>49</v>
      </c>
      <c r="B67" s="92">
        <f t="shared" si="37"/>
      </c>
      <c r="C67" s="93"/>
      <c r="D67" s="92"/>
      <c r="E67" s="94"/>
      <c r="F67" s="95">
        <f t="shared" si="41"/>
        <v>0</v>
      </c>
      <c r="G67" s="96"/>
      <c r="H67" s="97"/>
      <c r="I67" s="98"/>
      <c r="J67" s="99">
        <f t="shared" si="38"/>
        <v>0.29</v>
      </c>
      <c r="K67" s="100">
        <f t="shared" si="39"/>
        <v>0.15</v>
      </c>
      <c r="L67" s="101">
        <f t="shared" si="40"/>
        <v>0.1</v>
      </c>
      <c r="M67" s="102"/>
      <c r="N67" s="102"/>
      <c r="O67" s="103"/>
      <c r="P67" s="103"/>
      <c r="Q67" s="102"/>
      <c r="R67" s="102"/>
      <c r="S67" s="102"/>
      <c r="T67" s="102"/>
      <c r="U67" s="102"/>
      <c r="V67" s="102"/>
      <c r="W67" s="104"/>
      <c r="X67" s="105">
        <f t="shared" si="35"/>
        <v>0</v>
      </c>
      <c r="Y67" s="106">
        <f t="shared" si="36"/>
        <v>0.5</v>
      </c>
      <c r="Z67" s="107">
        <f t="shared" si="20"/>
        <v>0</v>
      </c>
      <c r="AA67" s="107">
        <f t="shared" si="21"/>
        <v>0</v>
      </c>
      <c r="AB67" s="107">
        <f t="shared" si="22"/>
        <v>0</v>
      </c>
      <c r="AC67" s="104">
        <f t="shared" si="23"/>
        <v>0</v>
      </c>
      <c r="AD67" s="106">
        <f t="shared" si="24"/>
        <v>0.5</v>
      </c>
      <c r="AE67" s="107">
        <f t="shared" si="25"/>
        <v>0</v>
      </c>
      <c r="AF67" s="107">
        <f t="shared" si="26"/>
        <v>0</v>
      </c>
      <c r="AG67" s="107">
        <f t="shared" si="27"/>
        <v>0</v>
      </c>
      <c r="AH67" s="104">
        <f t="shared" si="28"/>
        <v>0</v>
      </c>
      <c r="AI67" s="106">
        <f t="shared" si="29"/>
        <v>0.5</v>
      </c>
      <c r="AJ67" s="107">
        <f t="shared" si="30"/>
        <v>0</v>
      </c>
      <c r="AK67" s="107">
        <f t="shared" si="31"/>
        <v>0</v>
      </c>
      <c r="AL67" s="107">
        <f t="shared" si="32"/>
        <v>0</v>
      </c>
      <c r="AM67" s="104">
        <f t="shared" si="33"/>
        <v>0</v>
      </c>
    </row>
    <row r="68" spans="1:39" s="18" customFormat="1" ht="18.75" customHeight="1" hidden="1">
      <c r="A68" s="91">
        <f t="shared" si="34"/>
        <v>50</v>
      </c>
      <c r="B68" s="92">
        <f t="shared" si="37"/>
      </c>
      <c r="C68" s="93"/>
      <c r="D68" s="92"/>
      <c r="E68" s="94"/>
      <c r="F68" s="95">
        <f t="shared" si="41"/>
        <v>0</v>
      </c>
      <c r="G68" s="96"/>
      <c r="H68" s="97"/>
      <c r="I68" s="98"/>
      <c r="J68" s="99">
        <f t="shared" si="38"/>
        <v>0.29</v>
      </c>
      <c r="K68" s="100">
        <f t="shared" si="39"/>
        <v>0.15</v>
      </c>
      <c r="L68" s="101">
        <f t="shared" si="40"/>
        <v>0.1</v>
      </c>
      <c r="M68" s="102"/>
      <c r="N68" s="102"/>
      <c r="O68" s="103"/>
      <c r="P68" s="103"/>
      <c r="Q68" s="102"/>
      <c r="R68" s="102"/>
      <c r="S68" s="102"/>
      <c r="T68" s="102"/>
      <c r="U68" s="102"/>
      <c r="V68" s="102"/>
      <c r="W68" s="104"/>
      <c r="X68" s="105">
        <f t="shared" si="35"/>
        <v>0</v>
      </c>
      <c r="Y68" s="106">
        <f t="shared" si="36"/>
        <v>0.5</v>
      </c>
      <c r="Z68" s="107">
        <f t="shared" si="20"/>
        <v>0</v>
      </c>
      <c r="AA68" s="107">
        <f t="shared" si="21"/>
        <v>0</v>
      </c>
      <c r="AB68" s="107">
        <f t="shared" si="22"/>
        <v>0</v>
      </c>
      <c r="AC68" s="104">
        <f t="shared" si="23"/>
        <v>0</v>
      </c>
      <c r="AD68" s="106">
        <f t="shared" si="24"/>
        <v>0.5</v>
      </c>
      <c r="AE68" s="107">
        <f t="shared" si="25"/>
        <v>0</v>
      </c>
      <c r="AF68" s="107">
        <f t="shared" si="26"/>
        <v>0</v>
      </c>
      <c r="AG68" s="107">
        <f t="shared" si="27"/>
        <v>0</v>
      </c>
      <c r="AH68" s="104">
        <f t="shared" si="28"/>
        <v>0</v>
      </c>
      <c r="AI68" s="106">
        <f t="shared" si="29"/>
        <v>0.5</v>
      </c>
      <c r="AJ68" s="107">
        <f t="shared" si="30"/>
        <v>0</v>
      </c>
      <c r="AK68" s="107">
        <f t="shared" si="31"/>
        <v>0</v>
      </c>
      <c r="AL68" s="107">
        <f t="shared" si="32"/>
        <v>0</v>
      </c>
      <c r="AM68" s="104">
        <f t="shared" si="33"/>
        <v>0</v>
      </c>
    </row>
    <row r="69" spans="1:39" s="18" customFormat="1" ht="18.75" customHeight="1" hidden="1">
      <c r="A69" s="91">
        <f t="shared" si="34"/>
        <v>51</v>
      </c>
      <c r="B69" s="92">
        <f t="shared" si="37"/>
      </c>
      <c r="C69" s="93"/>
      <c r="D69" s="92"/>
      <c r="E69" s="94"/>
      <c r="F69" s="95">
        <f t="shared" si="41"/>
        <v>0</v>
      </c>
      <c r="G69" s="96"/>
      <c r="H69" s="97"/>
      <c r="I69" s="98"/>
      <c r="J69" s="99">
        <f t="shared" si="38"/>
        <v>0.29</v>
      </c>
      <c r="K69" s="100">
        <f t="shared" si="39"/>
        <v>0.15</v>
      </c>
      <c r="L69" s="101">
        <f t="shared" si="40"/>
        <v>0.1</v>
      </c>
      <c r="M69" s="102"/>
      <c r="N69" s="102"/>
      <c r="O69" s="103"/>
      <c r="P69" s="103"/>
      <c r="Q69" s="102"/>
      <c r="R69" s="102"/>
      <c r="S69" s="102"/>
      <c r="T69" s="102"/>
      <c r="U69" s="102"/>
      <c r="V69" s="102"/>
      <c r="W69" s="104"/>
      <c r="X69" s="105">
        <f t="shared" si="35"/>
        <v>0</v>
      </c>
      <c r="Y69" s="106">
        <f t="shared" si="36"/>
        <v>0.5</v>
      </c>
      <c r="Z69" s="107">
        <f t="shared" si="20"/>
        <v>0</v>
      </c>
      <c r="AA69" s="107">
        <f t="shared" si="21"/>
        <v>0</v>
      </c>
      <c r="AB69" s="107">
        <f t="shared" si="22"/>
        <v>0</v>
      </c>
      <c r="AC69" s="104">
        <f t="shared" si="23"/>
        <v>0</v>
      </c>
      <c r="AD69" s="106">
        <f t="shared" si="24"/>
        <v>0.5</v>
      </c>
      <c r="AE69" s="107">
        <f t="shared" si="25"/>
        <v>0</v>
      </c>
      <c r="AF69" s="107">
        <f t="shared" si="26"/>
        <v>0</v>
      </c>
      <c r="AG69" s="107">
        <f t="shared" si="27"/>
        <v>0</v>
      </c>
      <c r="AH69" s="104">
        <f t="shared" si="28"/>
        <v>0</v>
      </c>
      <c r="AI69" s="106">
        <f t="shared" si="29"/>
        <v>0.5</v>
      </c>
      <c r="AJ69" s="107">
        <f t="shared" si="30"/>
        <v>0</v>
      </c>
      <c r="AK69" s="107">
        <f t="shared" si="31"/>
        <v>0</v>
      </c>
      <c r="AL69" s="107">
        <f t="shared" si="32"/>
        <v>0</v>
      </c>
      <c r="AM69" s="104">
        <f t="shared" si="33"/>
        <v>0</v>
      </c>
    </row>
    <row r="70" spans="1:39" s="18" customFormat="1" ht="18.75" customHeight="1" hidden="1">
      <c r="A70" s="91">
        <f t="shared" si="34"/>
        <v>52</v>
      </c>
      <c r="B70" s="92">
        <f t="shared" si="37"/>
      </c>
      <c r="C70" s="93"/>
      <c r="D70" s="92"/>
      <c r="E70" s="94"/>
      <c r="F70" s="95">
        <f t="shared" si="41"/>
        <v>0</v>
      </c>
      <c r="G70" s="96"/>
      <c r="H70" s="97"/>
      <c r="I70" s="98"/>
      <c r="J70" s="99">
        <f t="shared" si="38"/>
        <v>0.29</v>
      </c>
      <c r="K70" s="100">
        <f t="shared" si="39"/>
        <v>0.15</v>
      </c>
      <c r="L70" s="101">
        <f t="shared" si="40"/>
        <v>0.1</v>
      </c>
      <c r="M70" s="102"/>
      <c r="N70" s="102"/>
      <c r="O70" s="103"/>
      <c r="P70" s="103"/>
      <c r="Q70" s="102"/>
      <c r="R70" s="102"/>
      <c r="S70" s="102"/>
      <c r="T70" s="102"/>
      <c r="U70" s="102"/>
      <c r="V70" s="102"/>
      <c r="W70" s="104"/>
      <c r="X70" s="105">
        <f t="shared" si="35"/>
        <v>0</v>
      </c>
      <c r="Y70" s="106">
        <f t="shared" si="36"/>
        <v>0.5</v>
      </c>
      <c r="Z70" s="107">
        <f t="shared" si="20"/>
        <v>0</v>
      </c>
      <c r="AA70" s="107">
        <f t="shared" si="21"/>
        <v>0</v>
      </c>
      <c r="AB70" s="107">
        <f t="shared" si="22"/>
        <v>0</v>
      </c>
      <c r="AC70" s="104">
        <f t="shared" si="23"/>
        <v>0</v>
      </c>
      <c r="AD70" s="106">
        <f t="shared" si="24"/>
        <v>0.5</v>
      </c>
      <c r="AE70" s="107">
        <f t="shared" si="25"/>
        <v>0</v>
      </c>
      <c r="AF70" s="107">
        <f t="shared" si="26"/>
        <v>0</v>
      </c>
      <c r="AG70" s="107">
        <f t="shared" si="27"/>
        <v>0</v>
      </c>
      <c r="AH70" s="104">
        <f t="shared" si="28"/>
        <v>0</v>
      </c>
      <c r="AI70" s="106">
        <f t="shared" si="29"/>
        <v>0.5</v>
      </c>
      <c r="AJ70" s="107">
        <f t="shared" si="30"/>
        <v>0</v>
      </c>
      <c r="AK70" s="107">
        <f t="shared" si="31"/>
        <v>0</v>
      </c>
      <c r="AL70" s="107">
        <f t="shared" si="32"/>
        <v>0</v>
      </c>
      <c r="AM70" s="104">
        <f t="shared" si="33"/>
        <v>0</v>
      </c>
    </row>
    <row r="71" spans="1:39" s="18" customFormat="1" ht="18.75" customHeight="1" hidden="1">
      <c r="A71" s="91">
        <f t="shared" si="34"/>
        <v>53</v>
      </c>
      <c r="B71" s="92">
        <f t="shared" si="37"/>
      </c>
      <c r="C71" s="93"/>
      <c r="D71" s="92"/>
      <c r="E71" s="94"/>
      <c r="F71" s="95">
        <f t="shared" si="41"/>
        <v>0</v>
      </c>
      <c r="G71" s="96"/>
      <c r="H71" s="97"/>
      <c r="I71" s="98"/>
      <c r="J71" s="99">
        <f t="shared" si="38"/>
        <v>0.29</v>
      </c>
      <c r="K71" s="100">
        <f t="shared" si="39"/>
        <v>0.15</v>
      </c>
      <c r="L71" s="101">
        <f t="shared" si="40"/>
        <v>0.1</v>
      </c>
      <c r="M71" s="102"/>
      <c r="N71" s="102"/>
      <c r="O71" s="103"/>
      <c r="P71" s="103"/>
      <c r="Q71" s="102"/>
      <c r="R71" s="102"/>
      <c r="S71" s="102"/>
      <c r="T71" s="102"/>
      <c r="U71" s="102"/>
      <c r="V71" s="102"/>
      <c r="W71" s="104"/>
      <c r="X71" s="105">
        <f t="shared" si="35"/>
        <v>0</v>
      </c>
      <c r="Y71" s="106">
        <f t="shared" si="36"/>
        <v>0.5</v>
      </c>
      <c r="Z71" s="107">
        <f t="shared" si="20"/>
        <v>0</v>
      </c>
      <c r="AA71" s="107">
        <f t="shared" si="21"/>
        <v>0</v>
      </c>
      <c r="AB71" s="107">
        <f t="shared" si="22"/>
        <v>0</v>
      </c>
      <c r="AC71" s="104">
        <f t="shared" si="23"/>
        <v>0</v>
      </c>
      <c r="AD71" s="106">
        <f t="shared" si="24"/>
        <v>0.5</v>
      </c>
      <c r="AE71" s="107">
        <f t="shared" si="25"/>
        <v>0</v>
      </c>
      <c r="AF71" s="107">
        <f t="shared" si="26"/>
        <v>0</v>
      </c>
      <c r="AG71" s="107">
        <f t="shared" si="27"/>
        <v>0</v>
      </c>
      <c r="AH71" s="104">
        <f t="shared" si="28"/>
        <v>0</v>
      </c>
      <c r="AI71" s="106">
        <f t="shared" si="29"/>
        <v>0.5</v>
      </c>
      <c r="AJ71" s="107">
        <f t="shared" si="30"/>
        <v>0</v>
      </c>
      <c r="AK71" s="107">
        <f t="shared" si="31"/>
        <v>0</v>
      </c>
      <c r="AL71" s="107">
        <f t="shared" si="32"/>
        <v>0</v>
      </c>
      <c r="AM71" s="104">
        <f t="shared" si="33"/>
        <v>0</v>
      </c>
    </row>
    <row r="72" spans="1:39" s="18" customFormat="1" ht="18.75" customHeight="1" hidden="1">
      <c r="A72" s="91">
        <f t="shared" si="34"/>
        <v>54</v>
      </c>
      <c r="B72" s="92">
        <f t="shared" si="37"/>
      </c>
      <c r="C72" s="93"/>
      <c r="D72" s="92"/>
      <c r="E72" s="94"/>
      <c r="F72" s="95">
        <f t="shared" si="41"/>
        <v>0</v>
      </c>
      <c r="G72" s="96"/>
      <c r="H72" s="97"/>
      <c r="I72" s="98"/>
      <c r="J72" s="99">
        <f t="shared" si="38"/>
        <v>0.29</v>
      </c>
      <c r="K72" s="100">
        <f t="shared" si="39"/>
        <v>0.15</v>
      </c>
      <c r="L72" s="101">
        <f t="shared" si="40"/>
        <v>0.1</v>
      </c>
      <c r="M72" s="102"/>
      <c r="N72" s="102"/>
      <c r="O72" s="103"/>
      <c r="P72" s="103"/>
      <c r="Q72" s="102"/>
      <c r="R72" s="102"/>
      <c r="S72" s="102"/>
      <c r="T72" s="102"/>
      <c r="U72" s="102"/>
      <c r="V72" s="102"/>
      <c r="W72" s="104"/>
      <c r="X72" s="105">
        <f t="shared" si="35"/>
        <v>0</v>
      </c>
      <c r="Y72" s="106">
        <f t="shared" si="36"/>
        <v>0.5</v>
      </c>
      <c r="Z72" s="107">
        <f t="shared" si="20"/>
        <v>0</v>
      </c>
      <c r="AA72" s="107">
        <f t="shared" si="21"/>
        <v>0</v>
      </c>
      <c r="AB72" s="107">
        <f t="shared" si="22"/>
        <v>0</v>
      </c>
      <c r="AC72" s="104">
        <f t="shared" si="23"/>
        <v>0</v>
      </c>
      <c r="AD72" s="106">
        <f t="shared" si="24"/>
        <v>0.5</v>
      </c>
      <c r="AE72" s="107">
        <f t="shared" si="25"/>
        <v>0</v>
      </c>
      <c r="AF72" s="107">
        <f t="shared" si="26"/>
        <v>0</v>
      </c>
      <c r="AG72" s="107">
        <f t="shared" si="27"/>
        <v>0</v>
      </c>
      <c r="AH72" s="104">
        <f t="shared" si="28"/>
        <v>0</v>
      </c>
      <c r="AI72" s="106">
        <f t="shared" si="29"/>
        <v>0.5</v>
      </c>
      <c r="AJ72" s="107">
        <f t="shared" si="30"/>
        <v>0</v>
      </c>
      <c r="AK72" s="107">
        <f t="shared" si="31"/>
        <v>0</v>
      </c>
      <c r="AL72" s="107">
        <f t="shared" si="32"/>
        <v>0</v>
      </c>
      <c r="AM72" s="104">
        <f t="shared" si="33"/>
        <v>0</v>
      </c>
    </row>
    <row r="73" spans="1:39" s="18" customFormat="1" ht="18.75" customHeight="1" hidden="1">
      <c r="A73" s="91">
        <f t="shared" si="34"/>
        <v>55</v>
      </c>
      <c r="B73" s="92">
        <f t="shared" si="37"/>
      </c>
      <c r="C73" s="93"/>
      <c r="D73" s="92"/>
      <c r="E73" s="94"/>
      <c r="F73" s="95">
        <f t="shared" si="41"/>
        <v>0</v>
      </c>
      <c r="G73" s="96"/>
      <c r="H73" s="97"/>
      <c r="I73" s="98"/>
      <c r="J73" s="99">
        <f t="shared" si="38"/>
        <v>0.29</v>
      </c>
      <c r="K73" s="100">
        <f t="shared" si="39"/>
        <v>0.15</v>
      </c>
      <c r="L73" s="101">
        <f t="shared" si="40"/>
        <v>0.1</v>
      </c>
      <c r="M73" s="102"/>
      <c r="N73" s="102"/>
      <c r="O73" s="103"/>
      <c r="P73" s="103"/>
      <c r="Q73" s="102"/>
      <c r="R73" s="102"/>
      <c r="S73" s="102"/>
      <c r="T73" s="102"/>
      <c r="U73" s="102"/>
      <c r="V73" s="102"/>
      <c r="W73" s="104"/>
      <c r="X73" s="105">
        <f t="shared" si="35"/>
        <v>0</v>
      </c>
      <c r="Y73" s="106">
        <f t="shared" si="36"/>
        <v>0.5</v>
      </c>
      <c r="Z73" s="107">
        <f t="shared" si="20"/>
        <v>0</v>
      </c>
      <c r="AA73" s="107">
        <f t="shared" si="21"/>
        <v>0</v>
      </c>
      <c r="AB73" s="107">
        <f t="shared" si="22"/>
        <v>0</v>
      </c>
      <c r="AC73" s="104">
        <f t="shared" si="23"/>
        <v>0</v>
      </c>
      <c r="AD73" s="106">
        <f t="shared" si="24"/>
        <v>0.5</v>
      </c>
      <c r="AE73" s="107">
        <f t="shared" si="25"/>
        <v>0</v>
      </c>
      <c r="AF73" s="107">
        <f t="shared" si="26"/>
        <v>0</v>
      </c>
      <c r="AG73" s="107">
        <f t="shared" si="27"/>
        <v>0</v>
      </c>
      <c r="AH73" s="104">
        <f t="shared" si="28"/>
        <v>0</v>
      </c>
      <c r="AI73" s="106">
        <f t="shared" si="29"/>
        <v>0.5</v>
      </c>
      <c r="AJ73" s="107">
        <f t="shared" si="30"/>
        <v>0</v>
      </c>
      <c r="AK73" s="107">
        <f t="shared" si="31"/>
        <v>0</v>
      </c>
      <c r="AL73" s="107">
        <f t="shared" si="32"/>
        <v>0</v>
      </c>
      <c r="AM73" s="104">
        <f t="shared" si="33"/>
        <v>0</v>
      </c>
    </row>
    <row r="74" spans="1:39" s="18" customFormat="1" ht="18.75" customHeight="1" hidden="1">
      <c r="A74" s="91">
        <f t="shared" si="34"/>
        <v>56</v>
      </c>
      <c r="B74" s="92">
        <f t="shared" si="37"/>
      </c>
      <c r="C74" s="93"/>
      <c r="D74" s="92"/>
      <c r="E74" s="94"/>
      <c r="F74" s="95">
        <f t="shared" si="41"/>
        <v>0</v>
      </c>
      <c r="G74" s="96"/>
      <c r="H74" s="97"/>
      <c r="I74" s="98"/>
      <c r="J74" s="99">
        <f t="shared" si="38"/>
        <v>0.29</v>
      </c>
      <c r="K74" s="100">
        <f t="shared" si="39"/>
        <v>0.15</v>
      </c>
      <c r="L74" s="101">
        <f t="shared" si="40"/>
        <v>0.1</v>
      </c>
      <c r="M74" s="102"/>
      <c r="N74" s="102"/>
      <c r="O74" s="103"/>
      <c r="P74" s="103"/>
      <c r="Q74" s="102"/>
      <c r="R74" s="102"/>
      <c r="S74" s="102"/>
      <c r="T74" s="102"/>
      <c r="U74" s="102"/>
      <c r="V74" s="102"/>
      <c r="W74" s="104"/>
      <c r="X74" s="105">
        <f t="shared" si="35"/>
        <v>0</v>
      </c>
      <c r="Y74" s="106">
        <f t="shared" si="36"/>
        <v>0.5</v>
      </c>
      <c r="Z74" s="107">
        <f t="shared" si="20"/>
        <v>0</v>
      </c>
      <c r="AA74" s="107">
        <f t="shared" si="21"/>
        <v>0</v>
      </c>
      <c r="AB74" s="107">
        <f t="shared" si="22"/>
        <v>0</v>
      </c>
      <c r="AC74" s="104">
        <f t="shared" si="23"/>
        <v>0</v>
      </c>
      <c r="AD74" s="106">
        <f t="shared" si="24"/>
        <v>0.5</v>
      </c>
      <c r="AE74" s="107">
        <f t="shared" si="25"/>
        <v>0</v>
      </c>
      <c r="AF74" s="107">
        <f t="shared" si="26"/>
        <v>0</v>
      </c>
      <c r="AG74" s="107">
        <f t="shared" si="27"/>
        <v>0</v>
      </c>
      <c r="AH74" s="104">
        <f t="shared" si="28"/>
        <v>0</v>
      </c>
      <c r="AI74" s="106">
        <f t="shared" si="29"/>
        <v>0.5</v>
      </c>
      <c r="AJ74" s="107">
        <f t="shared" si="30"/>
        <v>0</v>
      </c>
      <c r="AK74" s="107">
        <f t="shared" si="31"/>
        <v>0</v>
      </c>
      <c r="AL74" s="107">
        <f t="shared" si="32"/>
        <v>0</v>
      </c>
      <c r="AM74" s="104">
        <f t="shared" si="33"/>
        <v>0</v>
      </c>
    </row>
    <row r="75" spans="1:39" s="18" customFormat="1" ht="18.75" customHeight="1" hidden="1">
      <c r="A75" s="91">
        <f t="shared" si="34"/>
        <v>57</v>
      </c>
      <c r="B75" s="92">
        <f t="shared" si="37"/>
      </c>
      <c r="C75" s="93"/>
      <c r="D75" s="92"/>
      <c r="E75" s="94"/>
      <c r="F75" s="95">
        <f t="shared" si="41"/>
        <v>0</v>
      </c>
      <c r="G75" s="96"/>
      <c r="H75" s="97"/>
      <c r="I75" s="98"/>
      <c r="J75" s="99">
        <f t="shared" si="38"/>
        <v>0.29</v>
      </c>
      <c r="K75" s="100">
        <f t="shared" si="39"/>
        <v>0.15</v>
      </c>
      <c r="L75" s="101">
        <f t="shared" si="40"/>
        <v>0.1</v>
      </c>
      <c r="M75" s="102"/>
      <c r="N75" s="102"/>
      <c r="O75" s="103"/>
      <c r="P75" s="103"/>
      <c r="Q75" s="102"/>
      <c r="R75" s="102"/>
      <c r="S75" s="102"/>
      <c r="T75" s="102"/>
      <c r="U75" s="102"/>
      <c r="V75" s="102"/>
      <c r="W75" s="104"/>
      <c r="X75" s="105">
        <f t="shared" si="35"/>
        <v>0</v>
      </c>
      <c r="Y75" s="106">
        <f t="shared" si="36"/>
        <v>0.5</v>
      </c>
      <c r="Z75" s="107">
        <f t="shared" si="20"/>
        <v>0</v>
      </c>
      <c r="AA75" s="107">
        <f t="shared" si="21"/>
        <v>0</v>
      </c>
      <c r="AB75" s="107">
        <f t="shared" si="22"/>
        <v>0</v>
      </c>
      <c r="AC75" s="104">
        <f t="shared" si="23"/>
        <v>0</v>
      </c>
      <c r="AD75" s="106">
        <f t="shared" si="24"/>
        <v>0.5</v>
      </c>
      <c r="AE75" s="107">
        <f t="shared" si="25"/>
        <v>0</v>
      </c>
      <c r="AF75" s="107">
        <f t="shared" si="26"/>
        <v>0</v>
      </c>
      <c r="AG75" s="107">
        <f t="shared" si="27"/>
        <v>0</v>
      </c>
      <c r="AH75" s="104">
        <f t="shared" si="28"/>
        <v>0</v>
      </c>
      <c r="AI75" s="106">
        <f t="shared" si="29"/>
        <v>0.5</v>
      </c>
      <c r="AJ75" s="107">
        <f t="shared" si="30"/>
        <v>0</v>
      </c>
      <c r="AK75" s="107">
        <f t="shared" si="31"/>
        <v>0</v>
      </c>
      <c r="AL75" s="107">
        <f t="shared" si="32"/>
        <v>0</v>
      </c>
      <c r="AM75" s="104">
        <f t="shared" si="33"/>
        <v>0</v>
      </c>
    </row>
    <row r="76" spans="1:39" s="18" customFormat="1" ht="18.75" customHeight="1" hidden="1">
      <c r="A76" s="91">
        <f t="shared" si="34"/>
        <v>58</v>
      </c>
      <c r="B76" s="92">
        <f t="shared" si="37"/>
      </c>
      <c r="C76" s="93"/>
      <c r="D76" s="92"/>
      <c r="E76" s="94"/>
      <c r="F76" s="95">
        <f t="shared" si="41"/>
        <v>0</v>
      </c>
      <c r="G76" s="96"/>
      <c r="H76" s="97"/>
      <c r="I76" s="98"/>
      <c r="J76" s="99">
        <f t="shared" si="38"/>
        <v>0.29</v>
      </c>
      <c r="K76" s="100">
        <f t="shared" si="39"/>
        <v>0.15</v>
      </c>
      <c r="L76" s="101">
        <f t="shared" si="40"/>
        <v>0.1</v>
      </c>
      <c r="M76" s="102"/>
      <c r="N76" s="102"/>
      <c r="O76" s="103"/>
      <c r="P76" s="103"/>
      <c r="Q76" s="102"/>
      <c r="R76" s="102"/>
      <c r="S76" s="102"/>
      <c r="T76" s="102"/>
      <c r="U76" s="102"/>
      <c r="V76" s="102"/>
      <c r="W76" s="104"/>
      <c r="X76" s="105">
        <f t="shared" si="35"/>
        <v>0</v>
      </c>
      <c r="Y76" s="106">
        <f t="shared" si="36"/>
        <v>0.5</v>
      </c>
      <c r="Z76" s="107">
        <f t="shared" si="20"/>
        <v>0</v>
      </c>
      <c r="AA76" s="107">
        <f t="shared" si="21"/>
        <v>0</v>
      </c>
      <c r="AB76" s="107">
        <f t="shared" si="22"/>
        <v>0</v>
      </c>
      <c r="AC76" s="104">
        <f t="shared" si="23"/>
        <v>0</v>
      </c>
      <c r="AD76" s="106">
        <f t="shared" si="24"/>
        <v>0.5</v>
      </c>
      <c r="AE76" s="107">
        <f t="shared" si="25"/>
        <v>0</v>
      </c>
      <c r="AF76" s="107">
        <f t="shared" si="26"/>
        <v>0</v>
      </c>
      <c r="AG76" s="107">
        <f t="shared" si="27"/>
        <v>0</v>
      </c>
      <c r="AH76" s="104">
        <f t="shared" si="28"/>
        <v>0</v>
      </c>
      <c r="AI76" s="106">
        <f t="shared" si="29"/>
        <v>0.5</v>
      </c>
      <c r="AJ76" s="107">
        <f t="shared" si="30"/>
        <v>0</v>
      </c>
      <c r="AK76" s="107">
        <f t="shared" si="31"/>
        <v>0</v>
      </c>
      <c r="AL76" s="107">
        <f t="shared" si="32"/>
        <v>0</v>
      </c>
      <c r="AM76" s="104">
        <f t="shared" si="33"/>
        <v>0</v>
      </c>
    </row>
    <row r="77" spans="1:39" s="18" customFormat="1" ht="18.75" customHeight="1" hidden="1">
      <c r="A77" s="91">
        <f t="shared" si="34"/>
        <v>59</v>
      </c>
      <c r="B77" s="92">
        <f t="shared" si="37"/>
      </c>
      <c r="C77" s="93"/>
      <c r="D77" s="92"/>
      <c r="E77" s="94"/>
      <c r="F77" s="95">
        <f t="shared" si="41"/>
        <v>0</v>
      </c>
      <c r="G77" s="96"/>
      <c r="H77" s="97"/>
      <c r="I77" s="98"/>
      <c r="J77" s="99">
        <f t="shared" si="38"/>
        <v>0.29</v>
      </c>
      <c r="K77" s="100">
        <f t="shared" si="39"/>
        <v>0.15</v>
      </c>
      <c r="L77" s="101">
        <f t="shared" si="40"/>
        <v>0.1</v>
      </c>
      <c r="M77" s="102"/>
      <c r="N77" s="102"/>
      <c r="O77" s="103"/>
      <c r="P77" s="103"/>
      <c r="Q77" s="102"/>
      <c r="R77" s="102"/>
      <c r="S77" s="102"/>
      <c r="T77" s="102"/>
      <c r="U77" s="102"/>
      <c r="V77" s="102"/>
      <c r="W77" s="104"/>
      <c r="X77" s="105">
        <f t="shared" si="35"/>
        <v>0</v>
      </c>
      <c r="Y77" s="106">
        <f t="shared" si="36"/>
        <v>0.5</v>
      </c>
      <c r="Z77" s="107">
        <f t="shared" si="20"/>
        <v>0</v>
      </c>
      <c r="AA77" s="107">
        <f t="shared" si="21"/>
        <v>0</v>
      </c>
      <c r="AB77" s="107">
        <f t="shared" si="22"/>
        <v>0</v>
      </c>
      <c r="AC77" s="104">
        <f t="shared" si="23"/>
        <v>0</v>
      </c>
      <c r="AD77" s="106">
        <f t="shared" si="24"/>
        <v>0.5</v>
      </c>
      <c r="AE77" s="107">
        <f t="shared" si="25"/>
        <v>0</v>
      </c>
      <c r="AF77" s="107">
        <f t="shared" si="26"/>
        <v>0</v>
      </c>
      <c r="AG77" s="107">
        <f t="shared" si="27"/>
        <v>0</v>
      </c>
      <c r="AH77" s="104">
        <f t="shared" si="28"/>
        <v>0</v>
      </c>
      <c r="AI77" s="106">
        <f t="shared" si="29"/>
        <v>0.5</v>
      </c>
      <c r="AJ77" s="107">
        <f t="shared" si="30"/>
        <v>0</v>
      </c>
      <c r="AK77" s="107">
        <f t="shared" si="31"/>
        <v>0</v>
      </c>
      <c r="AL77" s="107">
        <f t="shared" si="32"/>
        <v>0</v>
      </c>
      <c r="AM77" s="104">
        <f t="shared" si="33"/>
        <v>0</v>
      </c>
    </row>
    <row r="78" spans="1:39" s="18" customFormat="1" ht="18.75" customHeight="1" hidden="1">
      <c r="A78" s="91">
        <f t="shared" si="34"/>
        <v>60</v>
      </c>
      <c r="B78" s="92">
        <f t="shared" si="37"/>
      </c>
      <c r="C78" s="93"/>
      <c r="D78" s="92"/>
      <c r="E78" s="94"/>
      <c r="F78" s="95">
        <f t="shared" si="41"/>
        <v>0</v>
      </c>
      <c r="G78" s="96"/>
      <c r="H78" s="97"/>
      <c r="I78" s="98"/>
      <c r="J78" s="99">
        <f t="shared" si="38"/>
        <v>0.29</v>
      </c>
      <c r="K78" s="100">
        <f t="shared" si="39"/>
        <v>0.15</v>
      </c>
      <c r="L78" s="101">
        <f t="shared" si="40"/>
        <v>0.1</v>
      </c>
      <c r="M78" s="102"/>
      <c r="N78" s="102"/>
      <c r="O78" s="103"/>
      <c r="P78" s="103"/>
      <c r="Q78" s="102"/>
      <c r="R78" s="102"/>
      <c r="S78" s="102"/>
      <c r="T78" s="102"/>
      <c r="U78" s="102"/>
      <c r="V78" s="102"/>
      <c r="W78" s="104"/>
      <c r="X78" s="105">
        <f t="shared" si="35"/>
        <v>0</v>
      </c>
      <c r="Y78" s="106">
        <f t="shared" si="36"/>
        <v>0.5</v>
      </c>
      <c r="Z78" s="107">
        <f t="shared" si="20"/>
        <v>0</v>
      </c>
      <c r="AA78" s="107">
        <f t="shared" si="21"/>
        <v>0</v>
      </c>
      <c r="AB78" s="107">
        <f t="shared" si="22"/>
        <v>0</v>
      </c>
      <c r="AC78" s="104">
        <f t="shared" si="23"/>
        <v>0</v>
      </c>
      <c r="AD78" s="106">
        <f t="shared" si="24"/>
        <v>0.5</v>
      </c>
      <c r="AE78" s="107">
        <f t="shared" si="25"/>
        <v>0</v>
      </c>
      <c r="AF78" s="107">
        <f t="shared" si="26"/>
        <v>0</v>
      </c>
      <c r="AG78" s="107">
        <f t="shared" si="27"/>
        <v>0</v>
      </c>
      <c r="AH78" s="104">
        <f t="shared" si="28"/>
        <v>0</v>
      </c>
      <c r="AI78" s="106">
        <f t="shared" si="29"/>
        <v>0.5</v>
      </c>
      <c r="AJ78" s="107">
        <f t="shared" si="30"/>
        <v>0</v>
      </c>
      <c r="AK78" s="107">
        <f t="shared" si="31"/>
        <v>0</v>
      </c>
      <c r="AL78" s="107">
        <f t="shared" si="32"/>
        <v>0</v>
      </c>
      <c r="AM78" s="104">
        <f t="shared" si="33"/>
        <v>0</v>
      </c>
    </row>
    <row r="79" spans="1:39" s="18" customFormat="1" ht="18.75" customHeight="1" hidden="1">
      <c r="A79" s="91">
        <f t="shared" si="34"/>
        <v>61</v>
      </c>
      <c r="B79" s="92">
        <f t="shared" si="37"/>
      </c>
      <c r="C79" s="93"/>
      <c r="D79" s="92"/>
      <c r="E79" s="94"/>
      <c r="F79" s="95">
        <f t="shared" si="41"/>
        <v>0</v>
      </c>
      <c r="G79" s="96"/>
      <c r="H79" s="97"/>
      <c r="I79" s="98"/>
      <c r="J79" s="99">
        <f t="shared" si="38"/>
        <v>0.29</v>
      </c>
      <c r="K79" s="100">
        <f t="shared" si="39"/>
        <v>0.15</v>
      </c>
      <c r="L79" s="101">
        <f t="shared" si="40"/>
        <v>0.1</v>
      </c>
      <c r="M79" s="102"/>
      <c r="N79" s="102"/>
      <c r="O79" s="103"/>
      <c r="P79" s="103"/>
      <c r="Q79" s="102"/>
      <c r="R79" s="102"/>
      <c r="S79" s="102"/>
      <c r="T79" s="102"/>
      <c r="U79" s="102"/>
      <c r="V79" s="102"/>
      <c r="W79" s="104"/>
      <c r="X79" s="105">
        <f t="shared" si="35"/>
        <v>0</v>
      </c>
      <c r="Y79" s="106">
        <f t="shared" si="36"/>
        <v>0.5</v>
      </c>
      <c r="Z79" s="107">
        <f t="shared" si="20"/>
        <v>0</v>
      </c>
      <c r="AA79" s="107">
        <f t="shared" si="21"/>
        <v>0</v>
      </c>
      <c r="AB79" s="107">
        <f t="shared" si="22"/>
        <v>0</v>
      </c>
      <c r="AC79" s="104">
        <f t="shared" si="23"/>
        <v>0</v>
      </c>
      <c r="AD79" s="106">
        <f t="shared" si="24"/>
        <v>0.5</v>
      </c>
      <c r="AE79" s="107">
        <f t="shared" si="25"/>
        <v>0</v>
      </c>
      <c r="AF79" s="107">
        <f t="shared" si="26"/>
        <v>0</v>
      </c>
      <c r="AG79" s="107">
        <f t="shared" si="27"/>
        <v>0</v>
      </c>
      <c r="AH79" s="104">
        <f t="shared" si="28"/>
        <v>0</v>
      </c>
      <c r="AI79" s="106">
        <f t="shared" si="29"/>
        <v>0.5</v>
      </c>
      <c r="AJ79" s="107">
        <f t="shared" si="30"/>
        <v>0</v>
      </c>
      <c r="AK79" s="107">
        <f t="shared" si="31"/>
        <v>0</v>
      </c>
      <c r="AL79" s="107">
        <f t="shared" si="32"/>
        <v>0</v>
      </c>
      <c r="AM79" s="104">
        <f t="shared" si="33"/>
        <v>0</v>
      </c>
    </row>
    <row r="80" spans="1:40" s="18" customFormat="1" ht="39">
      <c r="A80" s="91">
        <v>44</v>
      </c>
      <c r="B80" s="92">
        <f t="shared" si="37"/>
      </c>
      <c r="C80" s="93" t="s">
        <v>116</v>
      </c>
      <c r="D80" s="92" t="s">
        <v>117</v>
      </c>
      <c r="E80" s="94"/>
      <c r="F80" s="95">
        <v>1</v>
      </c>
      <c r="G80" s="96"/>
      <c r="H80" s="97"/>
      <c r="I80" s="98"/>
      <c r="J80" s="99">
        <f t="shared" si="38"/>
        <v>0.29</v>
      </c>
      <c r="K80" s="100">
        <f t="shared" si="39"/>
        <v>0.15</v>
      </c>
      <c r="L80" s="101">
        <f t="shared" si="40"/>
        <v>0.1</v>
      </c>
      <c r="M80" s="102"/>
      <c r="N80" s="102"/>
      <c r="O80" s="103"/>
      <c r="P80" s="103"/>
      <c r="Q80" s="102"/>
      <c r="R80" s="102"/>
      <c r="S80" s="102"/>
      <c r="T80" s="102"/>
      <c r="U80" s="102"/>
      <c r="V80" s="102"/>
      <c r="W80" s="104"/>
      <c r="X80" s="105">
        <f t="shared" si="35"/>
        <v>0</v>
      </c>
      <c r="Y80" s="106">
        <f t="shared" si="36"/>
        <v>0.5</v>
      </c>
      <c r="Z80" s="107">
        <f t="shared" si="20"/>
        <v>0</v>
      </c>
      <c r="AA80" s="107">
        <f t="shared" si="21"/>
        <v>0</v>
      </c>
      <c r="AB80" s="107">
        <f t="shared" si="22"/>
        <v>0</v>
      </c>
      <c r="AC80" s="104">
        <f t="shared" si="23"/>
        <v>0</v>
      </c>
      <c r="AD80" s="106">
        <f t="shared" si="24"/>
        <v>0.5</v>
      </c>
      <c r="AE80" s="107">
        <f t="shared" si="25"/>
        <v>0</v>
      </c>
      <c r="AF80" s="107">
        <f t="shared" si="26"/>
        <v>0</v>
      </c>
      <c r="AG80" s="107">
        <f t="shared" si="27"/>
        <v>0</v>
      </c>
      <c r="AH80" s="104">
        <f t="shared" si="28"/>
        <v>0</v>
      </c>
      <c r="AI80" s="106">
        <f t="shared" si="29"/>
        <v>0.5</v>
      </c>
      <c r="AJ80" s="107">
        <f t="shared" si="30"/>
        <v>0</v>
      </c>
      <c r="AK80" s="107">
        <f t="shared" si="31"/>
        <v>0</v>
      </c>
      <c r="AL80" s="107">
        <f t="shared" si="32"/>
        <v>0</v>
      </c>
      <c r="AM80" s="104">
        <f t="shared" si="33"/>
        <v>0</v>
      </c>
      <c r="AN80" s="224"/>
    </row>
    <row r="81" spans="1:39" s="18" customFormat="1" ht="12.75">
      <c r="A81" s="108"/>
      <c r="B81" s="109"/>
      <c r="C81" s="110" t="s">
        <v>109</v>
      </c>
      <c r="D81" s="110" t="s">
        <v>120</v>
      </c>
      <c r="E81" s="111"/>
      <c r="F81" s="109"/>
      <c r="G81" s="112"/>
      <c r="H81" s="113"/>
      <c r="I81" s="114"/>
      <c r="J81" s="112"/>
      <c r="K81" s="113"/>
      <c r="L81" s="114"/>
      <c r="M81" s="109"/>
      <c r="N81" s="109"/>
      <c r="O81" s="115"/>
      <c r="P81" s="115"/>
      <c r="Q81" s="109"/>
      <c r="R81" s="109"/>
      <c r="S81" s="116">
        <f>SUM(S19:S80)</f>
        <v>0</v>
      </c>
      <c r="T81" s="116">
        <f>SUM(T19:T80)</f>
        <v>0</v>
      </c>
      <c r="U81" s="116">
        <f>SUM(U19:U80)</f>
        <v>0</v>
      </c>
      <c r="V81" s="116">
        <f>SUM(V19:V80)</f>
        <v>0</v>
      </c>
      <c r="W81" s="117">
        <f>ROUND(SUM(W19:W80),2)</f>
        <v>0</v>
      </c>
      <c r="X81" s="118"/>
      <c r="Y81" s="116"/>
      <c r="Z81" s="119">
        <f>SUM(Z19:Z80)</f>
        <v>0</v>
      </c>
      <c r="AA81" s="119">
        <f>SUM(AA19:AA80)</f>
        <v>0</v>
      </c>
      <c r="AB81" s="119">
        <f>SUM(AB19:AB80)</f>
        <v>0</v>
      </c>
      <c r="AC81" s="117">
        <f>ROUND(SUM(AC19:AC80),2)</f>
        <v>0</v>
      </c>
      <c r="AD81" s="116"/>
      <c r="AE81" s="119">
        <f>SUM(AE19:AE80)</f>
        <v>0</v>
      </c>
      <c r="AF81" s="119">
        <f>SUM(AF19:AF80)</f>
        <v>0</v>
      </c>
      <c r="AG81" s="119">
        <f>SUM(AG19:AG80)</f>
        <v>0</v>
      </c>
      <c r="AH81" s="117">
        <f>ROUND(SUM(AH19:AH80),2)</f>
        <v>0</v>
      </c>
      <c r="AI81" s="116"/>
      <c r="AJ81" s="119">
        <f>SUM(AJ19:AJ80)</f>
        <v>0</v>
      </c>
      <c r="AK81" s="119">
        <f>SUM(AK19:AK80)</f>
        <v>0</v>
      </c>
      <c r="AL81" s="119">
        <f>SUM(AL19:AL80)</f>
        <v>0</v>
      </c>
      <c r="AM81" s="117">
        <f>ROUND(SUM(AM19:AM80),2)</f>
        <v>0</v>
      </c>
    </row>
    <row r="82" spans="1:39" s="18" customFormat="1" ht="13.5">
      <c r="A82" s="120"/>
      <c r="B82" s="121"/>
      <c r="C82" s="122"/>
      <c r="D82" s="123"/>
      <c r="E82" s="124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6" t="s">
        <v>110</v>
      </c>
      <c r="S82" s="127" t="s">
        <v>176</v>
      </c>
      <c r="T82" s="121"/>
      <c r="U82" s="121"/>
      <c r="V82" s="128"/>
      <c r="W82" s="129"/>
      <c r="X82" s="130"/>
      <c r="Y82" s="127" t="str">
        <f>$S82</f>
        <v>_%</v>
      </c>
      <c r="Z82" s="131"/>
      <c r="AA82" s="131"/>
      <c r="AB82" s="132"/>
      <c r="AC82" s="129" t="e">
        <f>ROUND(AA81*Y82,2)</f>
        <v>#VALUE!</v>
      </c>
      <c r="AD82" s="127" t="str">
        <f>$S82</f>
        <v>_%</v>
      </c>
      <c r="AE82" s="131"/>
      <c r="AF82" s="131"/>
      <c r="AG82" s="132"/>
      <c r="AH82" s="129" t="e">
        <f>ROUND(AF81*AD82,2)</f>
        <v>#VALUE!</v>
      </c>
      <c r="AI82" s="127" t="str">
        <f>$S82</f>
        <v>_%</v>
      </c>
      <c r="AJ82" s="131"/>
      <c r="AK82" s="131"/>
      <c r="AL82" s="132"/>
      <c r="AM82" s="129" t="e">
        <f>ROUND(AK81*AI82,2)</f>
        <v>#VALUE!</v>
      </c>
    </row>
    <row r="83" spans="1:39" s="18" customFormat="1" ht="12.75">
      <c r="A83" s="120"/>
      <c r="B83" s="121"/>
      <c r="C83" s="122"/>
      <c r="D83" s="123"/>
      <c r="E83" s="124"/>
      <c r="F83" s="125"/>
      <c r="G83" s="125"/>
      <c r="H83" s="125"/>
      <c r="I83" s="9"/>
      <c r="J83" s="99">
        <v>0.29</v>
      </c>
      <c r="K83" s="100">
        <v>0.15</v>
      </c>
      <c r="L83" s="101">
        <v>0.1</v>
      </c>
      <c r="M83" s="125"/>
      <c r="N83" s="125"/>
      <c r="O83" s="125"/>
      <c r="P83" s="125"/>
      <c r="Q83" s="125"/>
      <c r="R83" s="133" t="s">
        <v>111</v>
      </c>
      <c r="S83" s="127" t="s">
        <v>176</v>
      </c>
      <c r="T83" s="134"/>
      <c r="U83" s="121"/>
      <c r="V83" s="134"/>
      <c r="W83" s="129"/>
      <c r="X83" s="130"/>
      <c r="Y83" s="127" t="str">
        <f>$S83</f>
        <v>_%</v>
      </c>
      <c r="Z83" s="135"/>
      <c r="AA83" s="135"/>
      <c r="AB83" s="135"/>
      <c r="AC83" s="129" t="e">
        <f>ROUND(AA81*Y83,2)</f>
        <v>#VALUE!</v>
      </c>
      <c r="AD83" s="127" t="str">
        <f>$S83</f>
        <v>_%</v>
      </c>
      <c r="AE83" s="135"/>
      <c r="AF83" s="135"/>
      <c r="AG83" s="135"/>
      <c r="AH83" s="129" t="e">
        <f>ROUND(AF81*AD83,2)</f>
        <v>#VALUE!</v>
      </c>
      <c r="AI83" s="127" t="str">
        <f>$S83</f>
        <v>_%</v>
      </c>
      <c r="AJ83" s="135"/>
      <c r="AK83" s="135"/>
      <c r="AL83" s="135"/>
      <c r="AM83" s="129" t="e">
        <f>ROUND(AK81*AI83,2)</f>
        <v>#VALUE!</v>
      </c>
    </row>
    <row r="84" spans="1:39" s="18" customFormat="1" ht="12.75">
      <c r="A84" s="120"/>
      <c r="B84" s="121"/>
      <c r="C84" s="136"/>
      <c r="D84" s="137"/>
      <c r="E84" s="138"/>
      <c r="F84" s="139"/>
      <c r="G84" s="139"/>
      <c r="H84" s="139"/>
      <c r="I84" s="9"/>
      <c r="J84" s="140">
        <v>-0.4</v>
      </c>
      <c r="K84" s="141">
        <v>-0.2</v>
      </c>
      <c r="L84" s="142">
        <v>-0.12</v>
      </c>
      <c r="M84" s="139"/>
      <c r="N84" s="139"/>
      <c r="O84" s="139"/>
      <c r="P84" s="139"/>
      <c r="Q84" s="139"/>
      <c r="R84" s="143" t="s">
        <v>112</v>
      </c>
      <c r="S84" s="121"/>
      <c r="T84" s="134"/>
      <c r="U84" s="214"/>
      <c r="V84" s="134"/>
      <c r="W84" s="144"/>
      <c r="X84" s="145"/>
      <c r="Y84" s="121"/>
      <c r="Z84" s="135"/>
      <c r="AA84" s="135"/>
      <c r="AB84" s="135"/>
      <c r="AC84" s="144" t="e">
        <f>ROUND(SUM(AC81:AC83),2)</f>
        <v>#VALUE!</v>
      </c>
      <c r="AD84" s="121"/>
      <c r="AE84" s="135"/>
      <c r="AF84" s="135"/>
      <c r="AG84" s="135"/>
      <c r="AH84" s="144" t="e">
        <f>ROUND(SUM(AH81:AH83),2)</f>
        <v>#VALUE!</v>
      </c>
      <c r="AI84" s="121"/>
      <c r="AJ84" s="135"/>
      <c r="AK84" s="135"/>
      <c r="AL84" s="135"/>
      <c r="AM84" s="144" t="e">
        <f>ROUND(SUM(AM81:AM83),2)</f>
        <v>#VALUE!</v>
      </c>
    </row>
    <row r="85" spans="1:39" s="18" customFormat="1" ht="12.75">
      <c r="A85" s="120"/>
      <c r="B85" s="121"/>
      <c r="C85" s="122"/>
      <c r="D85" s="123"/>
      <c r="E85" s="124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33" t="s">
        <v>178</v>
      </c>
      <c r="S85" s="127" t="s">
        <v>176</v>
      </c>
      <c r="T85" s="134"/>
      <c r="U85" s="134"/>
      <c r="V85" s="134"/>
      <c r="W85" s="129"/>
      <c r="X85" s="130"/>
      <c r="Y85" s="127" t="str">
        <f>$S85</f>
        <v>_%</v>
      </c>
      <c r="Z85" s="135"/>
      <c r="AA85" s="135"/>
      <c r="AB85" s="135"/>
      <c r="AC85" s="129" t="e">
        <f>ROUND(AC84*Y85,2)</f>
        <v>#VALUE!</v>
      </c>
      <c r="AD85" s="127" t="str">
        <f>$S85</f>
        <v>_%</v>
      </c>
      <c r="AE85" s="135"/>
      <c r="AF85" s="135"/>
      <c r="AG85" s="135"/>
      <c r="AH85" s="129" t="e">
        <f>ROUND(AH84*AD85,2)</f>
        <v>#VALUE!</v>
      </c>
      <c r="AI85" s="127" t="str">
        <f>$S85</f>
        <v>_%</v>
      </c>
      <c r="AJ85" s="135"/>
      <c r="AK85" s="135"/>
      <c r="AL85" s="135"/>
      <c r="AM85" s="129" t="e">
        <f>ROUND(AM84*AI85,2)</f>
        <v>#VALUE!</v>
      </c>
    </row>
    <row r="86" spans="1:39" s="18" customFormat="1" ht="13.5">
      <c r="A86" s="120"/>
      <c r="B86" s="121"/>
      <c r="C86" s="122"/>
      <c r="D86" s="123"/>
      <c r="E86" s="124"/>
      <c r="F86" s="125"/>
      <c r="G86" s="125"/>
      <c r="H86" s="125"/>
      <c r="I86" s="125"/>
      <c r="J86" s="140">
        <f>$J$84</f>
        <v>-0.4</v>
      </c>
      <c r="K86" s="141">
        <f>$K$84</f>
        <v>-0.2</v>
      </c>
      <c r="L86" s="142">
        <f>$L$84</f>
        <v>-0.12</v>
      </c>
      <c r="M86" s="125"/>
      <c r="N86" s="125"/>
      <c r="O86" s="125"/>
      <c r="P86" s="125"/>
      <c r="Q86" s="125"/>
      <c r="R86" s="126" t="s">
        <v>177</v>
      </c>
      <c r="S86" s="127" t="s">
        <v>176</v>
      </c>
      <c r="T86" s="134"/>
      <c r="U86" s="134"/>
      <c r="V86" s="134"/>
      <c r="W86" s="129"/>
      <c r="X86" s="130"/>
      <c r="Y86" s="127" t="str">
        <f>$S86</f>
        <v>_%</v>
      </c>
      <c r="Z86" s="135"/>
      <c r="AA86" s="135"/>
      <c r="AB86" s="135"/>
      <c r="AC86" s="129" t="e">
        <f>ROUND(AC84*Y86,2)</f>
        <v>#VALUE!</v>
      </c>
      <c r="AD86" s="127" t="str">
        <f>$S86</f>
        <v>_%</v>
      </c>
      <c r="AE86" s="135"/>
      <c r="AF86" s="135"/>
      <c r="AG86" s="135"/>
      <c r="AH86" s="129" t="e">
        <f>ROUND(AH84*AD86,2)</f>
        <v>#VALUE!</v>
      </c>
      <c r="AI86" s="127" t="str">
        <f>$S86</f>
        <v>_%</v>
      </c>
      <c r="AJ86" s="135"/>
      <c r="AK86" s="135"/>
      <c r="AL86" s="135"/>
      <c r="AM86" s="129" t="e">
        <f>ROUND(AM84*AI86,2)</f>
        <v>#VALUE!</v>
      </c>
    </row>
    <row r="87" spans="1:39" s="18" customFormat="1" ht="12.75">
      <c r="A87" s="146"/>
      <c r="B87" s="147"/>
      <c r="C87" s="122"/>
      <c r="D87" s="123"/>
      <c r="E87" s="124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33" t="s">
        <v>113</v>
      </c>
      <c r="S87" s="148">
        <v>0.2359</v>
      </c>
      <c r="T87" s="149"/>
      <c r="U87" s="149"/>
      <c r="V87" s="149"/>
      <c r="W87" s="150"/>
      <c r="X87" s="130"/>
      <c r="Y87" s="151">
        <f>$S87</f>
        <v>0.2359</v>
      </c>
      <c r="Z87" s="152"/>
      <c r="AA87" s="152"/>
      <c r="AB87" s="152"/>
      <c r="AC87" s="150">
        <f>ROUND(Z81*Y87,2)</f>
        <v>0</v>
      </c>
      <c r="AD87" s="151">
        <f>$S87</f>
        <v>0.2359</v>
      </c>
      <c r="AE87" s="152"/>
      <c r="AF87" s="152"/>
      <c r="AG87" s="152"/>
      <c r="AH87" s="150">
        <f>ROUND(AE81*AD87,2)</f>
        <v>0</v>
      </c>
      <c r="AI87" s="151">
        <f>$S87</f>
        <v>0.2359</v>
      </c>
      <c r="AJ87" s="152"/>
      <c r="AK87" s="152"/>
      <c r="AL87" s="152"/>
      <c r="AM87" s="150">
        <f>ROUND(AJ81*AI87,2)</f>
        <v>0</v>
      </c>
    </row>
    <row r="88" spans="1:39" s="18" customFormat="1" ht="13.5">
      <c r="A88" s="247" t="s">
        <v>119</v>
      </c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153"/>
      <c r="T88" s="154"/>
      <c r="U88" s="154"/>
      <c r="V88" s="154"/>
      <c r="W88" s="155"/>
      <c r="X88" s="145"/>
      <c r="Y88" s="154"/>
      <c r="Z88" s="152"/>
      <c r="AA88" s="152"/>
      <c r="AB88" s="152"/>
      <c r="AC88" s="155" t="e">
        <f>ROUND(SUM(AC84:AC87),2)</f>
        <v>#VALUE!</v>
      </c>
      <c r="AD88" s="154"/>
      <c r="AE88" s="152"/>
      <c r="AF88" s="152"/>
      <c r="AG88" s="152"/>
      <c r="AH88" s="155" t="e">
        <f>ROUND(SUM(AH84:AH87),2)</f>
        <v>#VALUE!</v>
      </c>
      <c r="AI88" s="154"/>
      <c r="AJ88" s="152"/>
      <c r="AK88" s="152"/>
      <c r="AL88" s="152"/>
      <c r="AM88" s="155" t="e">
        <f>ROUND(SUM(AM84:AM87),2)</f>
        <v>#VALUE!</v>
      </c>
    </row>
    <row r="89" spans="1:39" s="18" customFormat="1" ht="11.25" customHeight="1">
      <c r="A89" s="248" t="s">
        <v>114</v>
      </c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153"/>
      <c r="T89" s="154"/>
      <c r="U89" s="154"/>
      <c r="V89" s="154"/>
      <c r="W89" s="155"/>
      <c r="X89" s="145"/>
      <c r="Y89" s="154"/>
      <c r="Z89" s="152"/>
      <c r="AA89" s="152"/>
      <c r="AB89" s="152"/>
      <c r="AC89" s="155" t="e">
        <f>ROUND(SUM(AC88:AC88),2)</f>
        <v>#VALUE!</v>
      </c>
      <c r="AD89" s="154"/>
      <c r="AE89" s="152"/>
      <c r="AF89" s="152"/>
      <c r="AG89" s="152"/>
      <c r="AH89" s="155" t="e">
        <f>ROUND(SUM(AH88:AH88),2)</f>
        <v>#VALUE!</v>
      </c>
      <c r="AI89" s="154"/>
      <c r="AJ89" s="152"/>
      <c r="AK89" s="152"/>
      <c r="AL89" s="152"/>
      <c r="AM89" s="155" t="e">
        <f>ROUND(SUM(AM88:AM88),2)</f>
        <v>#VALUE!</v>
      </c>
    </row>
    <row r="90" spans="1:39" s="18" customFormat="1" ht="12.75" hidden="1">
      <c r="A90" s="249" t="s">
        <v>115</v>
      </c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156">
        <v>0</v>
      </c>
      <c r="T90" s="149"/>
      <c r="U90" s="149"/>
      <c r="V90" s="149"/>
      <c r="W90" s="150"/>
      <c r="X90" s="130"/>
      <c r="Y90" s="127">
        <f>$S90</f>
        <v>0</v>
      </c>
      <c r="Z90" s="152"/>
      <c r="AA90" s="152"/>
      <c r="AB90" s="152"/>
      <c r="AC90" s="150" t="e">
        <f>ROUND(AC89*Y90,2)</f>
        <v>#VALUE!</v>
      </c>
      <c r="AD90" s="127">
        <f>$S90</f>
        <v>0</v>
      </c>
      <c r="AE90" s="152"/>
      <c r="AF90" s="152"/>
      <c r="AG90" s="152"/>
      <c r="AH90" s="150" t="e">
        <f>ROUND(AH89*AD90,2)</f>
        <v>#VALUE!</v>
      </c>
      <c r="AI90" s="127">
        <f>$S90</f>
        <v>0</v>
      </c>
      <c r="AJ90" s="152"/>
      <c r="AK90" s="152"/>
      <c r="AL90" s="152"/>
      <c r="AM90" s="150" t="e">
        <f>ROUND(AM89*AI90,2)</f>
        <v>#VALUE!</v>
      </c>
    </row>
    <row r="91" spans="1:38" s="18" customFormat="1" ht="12.75">
      <c r="A91" s="35"/>
      <c r="B91" s="31"/>
      <c r="C91" s="41"/>
      <c r="D91" s="12"/>
      <c r="E91" s="13"/>
      <c r="G91" s="22"/>
      <c r="H91" s="33"/>
      <c r="I91" s="34"/>
      <c r="J91" s="22"/>
      <c r="K91" s="33"/>
      <c r="L91" s="34"/>
      <c r="W91" s="224"/>
      <c r="X91" s="22"/>
      <c r="Z91" s="22"/>
      <c r="AA91" s="22"/>
      <c r="AB91" s="22"/>
      <c r="AE91" s="22"/>
      <c r="AF91" s="22"/>
      <c r="AG91" s="22"/>
      <c r="AJ91" s="22"/>
      <c r="AK91" s="22"/>
      <c r="AL91" s="22"/>
    </row>
    <row r="92" spans="2:5" s="216" customFormat="1" ht="13.5">
      <c r="B92" s="157"/>
      <c r="C92" s="217"/>
      <c r="D92" s="157"/>
      <c r="E92" s="157"/>
    </row>
    <row r="93" spans="2:5" s="216" customFormat="1" ht="13.5">
      <c r="B93" s="218"/>
      <c r="C93" s="219"/>
      <c r="D93" s="220"/>
      <c r="E93" s="157"/>
    </row>
    <row r="94" spans="6:7" s="216" customFormat="1" ht="13.5">
      <c r="F94" s="221"/>
      <c r="G94" s="221"/>
    </row>
    <row r="95" spans="1:38" s="18" customFormat="1" ht="12.75">
      <c r="A95" s="35"/>
      <c r="B95" s="31"/>
      <c r="C95" s="41"/>
      <c r="D95" s="12"/>
      <c r="E95" s="13"/>
      <c r="G95" s="22"/>
      <c r="H95" s="33"/>
      <c r="I95" s="34"/>
      <c r="J95" s="22"/>
      <c r="K95" s="33"/>
      <c r="L95" s="34"/>
      <c r="X95" s="22"/>
      <c r="Z95" s="22"/>
      <c r="AA95" s="22"/>
      <c r="AB95" s="22"/>
      <c r="AE95" s="22"/>
      <c r="AF95" s="22"/>
      <c r="AG95" s="22"/>
      <c r="AJ95" s="22"/>
      <c r="AK95" s="22"/>
      <c r="AL95" s="22"/>
    </row>
    <row r="96" spans="1:38" s="18" customFormat="1" ht="12.75">
      <c r="A96" s="35"/>
      <c r="B96" s="31"/>
      <c r="C96" s="41"/>
      <c r="D96" s="12"/>
      <c r="E96" s="13"/>
      <c r="G96" s="22"/>
      <c r="H96" s="33"/>
      <c r="I96" s="34"/>
      <c r="J96" s="22"/>
      <c r="K96" s="33"/>
      <c r="L96" s="34"/>
      <c r="X96" s="22"/>
      <c r="Z96" s="22"/>
      <c r="AA96" s="22"/>
      <c r="AB96" s="22"/>
      <c r="AE96" s="22"/>
      <c r="AF96" s="22"/>
      <c r="AG96" s="22"/>
      <c r="AJ96" s="22"/>
      <c r="AK96" s="22"/>
      <c r="AL96" s="22"/>
    </row>
    <row r="97" spans="1:38" s="18" customFormat="1" ht="12.75">
      <c r="A97" s="35"/>
      <c r="B97" s="31"/>
      <c r="C97" s="41"/>
      <c r="D97" s="12"/>
      <c r="E97" s="13"/>
      <c r="G97" s="22"/>
      <c r="H97" s="33"/>
      <c r="I97" s="34"/>
      <c r="J97" s="22"/>
      <c r="K97" s="33"/>
      <c r="L97" s="34"/>
      <c r="X97" s="22"/>
      <c r="Z97" s="22"/>
      <c r="AA97" s="22"/>
      <c r="AB97" s="22"/>
      <c r="AE97" s="22"/>
      <c r="AF97" s="22"/>
      <c r="AG97" s="22"/>
      <c r="AJ97" s="22"/>
      <c r="AK97" s="22"/>
      <c r="AL97" s="22"/>
    </row>
    <row r="98" spans="1:38" s="18" customFormat="1" ht="12.75">
      <c r="A98" s="35"/>
      <c r="B98" s="31"/>
      <c r="C98" s="41"/>
      <c r="D98" s="12"/>
      <c r="E98" s="13"/>
      <c r="G98" s="22"/>
      <c r="H98" s="33"/>
      <c r="I98" s="34"/>
      <c r="J98" s="22"/>
      <c r="K98" s="33"/>
      <c r="L98" s="34"/>
      <c r="X98" s="22"/>
      <c r="Z98" s="22"/>
      <c r="AA98" s="22"/>
      <c r="AB98" s="22"/>
      <c r="AE98" s="22"/>
      <c r="AF98" s="22"/>
      <c r="AG98" s="22"/>
      <c r="AJ98" s="22"/>
      <c r="AK98" s="22"/>
      <c r="AL98" s="22"/>
    </row>
    <row r="99" spans="1:38" s="18" customFormat="1" ht="12.75">
      <c r="A99" s="35"/>
      <c r="B99" s="31"/>
      <c r="C99" s="41"/>
      <c r="D99" s="12"/>
      <c r="E99" s="13"/>
      <c r="G99" s="22"/>
      <c r="H99" s="33"/>
      <c r="I99" s="34"/>
      <c r="J99" s="22"/>
      <c r="K99" s="33"/>
      <c r="L99" s="34"/>
      <c r="X99" s="22"/>
      <c r="Z99" s="22"/>
      <c r="AA99" s="22"/>
      <c r="AB99" s="22"/>
      <c r="AE99" s="22"/>
      <c r="AF99" s="22"/>
      <c r="AG99" s="22"/>
      <c r="AJ99" s="22"/>
      <c r="AK99" s="22"/>
      <c r="AL99" s="22"/>
    </row>
    <row r="100" spans="1:38" s="18" customFormat="1" ht="12.75">
      <c r="A100" s="35"/>
      <c r="B100" s="31"/>
      <c r="C100" s="41"/>
      <c r="D100" s="12"/>
      <c r="E100" s="13"/>
      <c r="G100" s="22"/>
      <c r="H100" s="33"/>
      <c r="I100" s="34"/>
      <c r="J100" s="22"/>
      <c r="K100" s="33"/>
      <c r="L100" s="34"/>
      <c r="X100" s="22"/>
      <c r="Z100" s="22"/>
      <c r="AA100" s="22"/>
      <c r="AB100" s="22"/>
      <c r="AE100" s="22"/>
      <c r="AF100" s="22"/>
      <c r="AG100" s="22"/>
      <c r="AJ100" s="22"/>
      <c r="AK100" s="22"/>
      <c r="AL100" s="22"/>
    </row>
    <row r="101" spans="1:38" s="18" customFormat="1" ht="12.75">
      <c r="A101" s="35"/>
      <c r="B101" s="31"/>
      <c r="C101" s="41"/>
      <c r="D101" s="12"/>
      <c r="E101" s="13"/>
      <c r="G101" s="22"/>
      <c r="H101" s="33"/>
      <c r="I101" s="34"/>
      <c r="J101" s="22"/>
      <c r="K101" s="33"/>
      <c r="L101" s="34"/>
      <c r="X101" s="22"/>
      <c r="Z101" s="22"/>
      <c r="AA101" s="22"/>
      <c r="AB101" s="22"/>
      <c r="AE101" s="22"/>
      <c r="AF101" s="22"/>
      <c r="AG101" s="22"/>
      <c r="AJ101" s="22"/>
      <c r="AK101" s="22"/>
      <c r="AL101" s="22"/>
    </row>
    <row r="102" spans="1:38" s="18" customFormat="1" ht="12.75">
      <c r="A102" s="35"/>
      <c r="B102" s="31"/>
      <c r="C102" s="41"/>
      <c r="D102" s="12"/>
      <c r="E102" s="13"/>
      <c r="G102" s="22"/>
      <c r="H102" s="33"/>
      <c r="I102" s="34"/>
      <c r="J102" s="22"/>
      <c r="K102" s="33"/>
      <c r="L102" s="34"/>
      <c r="X102" s="22"/>
      <c r="Z102" s="22"/>
      <c r="AA102" s="22"/>
      <c r="AB102" s="22"/>
      <c r="AE102" s="22"/>
      <c r="AF102" s="22"/>
      <c r="AG102" s="22"/>
      <c r="AJ102" s="22"/>
      <c r="AK102" s="22"/>
      <c r="AL102" s="22"/>
    </row>
    <row r="103" spans="1:38" s="18" customFormat="1" ht="12.75">
      <c r="A103" s="35"/>
      <c r="B103" s="31"/>
      <c r="C103" s="41"/>
      <c r="D103" s="12"/>
      <c r="E103" s="13"/>
      <c r="G103" s="22"/>
      <c r="H103" s="33"/>
      <c r="I103" s="34"/>
      <c r="J103" s="22"/>
      <c r="K103" s="33"/>
      <c r="L103" s="34"/>
      <c r="X103" s="22"/>
      <c r="Z103" s="22"/>
      <c r="AA103" s="22"/>
      <c r="AB103" s="22"/>
      <c r="AE103" s="22"/>
      <c r="AF103" s="22"/>
      <c r="AG103" s="22"/>
      <c r="AJ103" s="22"/>
      <c r="AK103" s="22"/>
      <c r="AL103" s="22"/>
    </row>
    <row r="104" spans="1:38" s="18" customFormat="1" ht="12.75">
      <c r="A104" s="35"/>
      <c r="B104" s="31"/>
      <c r="C104" s="41"/>
      <c r="D104" s="12"/>
      <c r="E104" s="13"/>
      <c r="G104" s="22"/>
      <c r="H104" s="33"/>
      <c r="I104" s="34"/>
      <c r="J104" s="22"/>
      <c r="K104" s="33"/>
      <c r="L104" s="34"/>
      <c r="X104" s="22"/>
      <c r="Z104" s="22"/>
      <c r="AA104" s="22"/>
      <c r="AB104" s="22"/>
      <c r="AE104" s="22"/>
      <c r="AF104" s="22"/>
      <c r="AG104" s="22"/>
      <c r="AJ104" s="22"/>
      <c r="AK104" s="22"/>
      <c r="AL104" s="22"/>
    </row>
    <row r="105" spans="1:38" s="18" customFormat="1" ht="12.75">
      <c r="A105" s="35"/>
      <c r="B105" s="31"/>
      <c r="C105" s="41"/>
      <c r="D105" s="12"/>
      <c r="E105" s="13"/>
      <c r="G105" s="22"/>
      <c r="H105" s="33"/>
      <c r="I105" s="34"/>
      <c r="J105" s="22"/>
      <c r="K105" s="33"/>
      <c r="L105" s="34"/>
      <c r="X105" s="22"/>
      <c r="Z105" s="22"/>
      <c r="AA105" s="22"/>
      <c r="AB105" s="22"/>
      <c r="AE105" s="22"/>
      <c r="AF105" s="22"/>
      <c r="AG105" s="22"/>
      <c r="AJ105" s="22"/>
      <c r="AK105" s="22"/>
      <c r="AL105" s="22"/>
    </row>
    <row r="106" spans="1:38" s="18" customFormat="1" ht="12.75">
      <c r="A106" s="35"/>
      <c r="B106" s="31"/>
      <c r="C106" s="41"/>
      <c r="D106" s="12"/>
      <c r="E106" s="13"/>
      <c r="G106" s="22"/>
      <c r="H106" s="33"/>
      <c r="I106" s="34"/>
      <c r="J106" s="22"/>
      <c r="K106" s="33"/>
      <c r="L106" s="34"/>
      <c r="X106" s="22"/>
      <c r="Z106" s="22"/>
      <c r="AA106" s="22"/>
      <c r="AB106" s="22"/>
      <c r="AE106" s="22"/>
      <c r="AF106" s="22"/>
      <c r="AG106" s="22"/>
      <c r="AJ106" s="22"/>
      <c r="AK106" s="22"/>
      <c r="AL106" s="22"/>
    </row>
    <row r="107" spans="1:38" s="18" customFormat="1" ht="12.75">
      <c r="A107" s="35"/>
      <c r="B107" s="31"/>
      <c r="C107" s="41"/>
      <c r="D107" s="12"/>
      <c r="E107" s="13"/>
      <c r="G107" s="22"/>
      <c r="H107" s="33"/>
      <c r="I107" s="34"/>
      <c r="J107" s="22"/>
      <c r="K107" s="33"/>
      <c r="L107" s="34"/>
      <c r="X107" s="22"/>
      <c r="Z107" s="22"/>
      <c r="AA107" s="22"/>
      <c r="AB107" s="22"/>
      <c r="AE107" s="22"/>
      <c r="AF107" s="22"/>
      <c r="AG107" s="22"/>
      <c r="AJ107" s="22"/>
      <c r="AK107" s="22"/>
      <c r="AL107" s="22"/>
    </row>
    <row r="108" spans="1:38" s="18" customFormat="1" ht="12.75">
      <c r="A108" s="35"/>
      <c r="B108" s="31"/>
      <c r="C108" s="41"/>
      <c r="D108" s="12"/>
      <c r="E108" s="13"/>
      <c r="G108" s="22"/>
      <c r="H108" s="33"/>
      <c r="I108" s="34"/>
      <c r="J108" s="22"/>
      <c r="K108" s="33"/>
      <c r="L108" s="34"/>
      <c r="X108" s="22"/>
      <c r="Z108" s="22"/>
      <c r="AA108" s="22"/>
      <c r="AB108" s="22"/>
      <c r="AE108" s="22"/>
      <c r="AF108" s="22"/>
      <c r="AG108" s="22"/>
      <c r="AJ108" s="22"/>
      <c r="AK108" s="22"/>
      <c r="AL108" s="22"/>
    </row>
    <row r="109" spans="1:38" s="18" customFormat="1" ht="12.75">
      <c r="A109" s="35"/>
      <c r="B109" s="31"/>
      <c r="C109" s="41"/>
      <c r="D109" s="12"/>
      <c r="E109" s="13"/>
      <c r="G109" s="22"/>
      <c r="H109" s="33"/>
      <c r="I109" s="34"/>
      <c r="J109" s="22"/>
      <c r="K109" s="33"/>
      <c r="L109" s="34"/>
      <c r="X109" s="22"/>
      <c r="Z109" s="22"/>
      <c r="AA109" s="22"/>
      <c r="AB109" s="22"/>
      <c r="AE109" s="22"/>
      <c r="AF109" s="22"/>
      <c r="AG109" s="22"/>
      <c r="AJ109" s="22"/>
      <c r="AK109" s="22"/>
      <c r="AL109" s="22"/>
    </row>
    <row r="110" spans="1:38" s="18" customFormat="1" ht="12.75">
      <c r="A110" s="35"/>
      <c r="B110" s="31"/>
      <c r="C110" s="41"/>
      <c r="D110" s="12"/>
      <c r="E110" s="13"/>
      <c r="G110" s="22"/>
      <c r="H110" s="33"/>
      <c r="I110" s="34"/>
      <c r="J110" s="22"/>
      <c r="K110" s="33"/>
      <c r="L110" s="34"/>
      <c r="X110" s="22"/>
      <c r="Z110" s="22"/>
      <c r="AA110" s="22"/>
      <c r="AB110" s="22"/>
      <c r="AE110" s="22"/>
      <c r="AF110" s="22"/>
      <c r="AG110" s="22"/>
      <c r="AJ110" s="22"/>
      <c r="AK110" s="22"/>
      <c r="AL110" s="22"/>
    </row>
    <row r="111" spans="1:38" s="18" customFormat="1" ht="12.75">
      <c r="A111" s="35"/>
      <c r="B111" s="31"/>
      <c r="C111" s="41"/>
      <c r="D111" s="12"/>
      <c r="E111" s="13"/>
      <c r="G111" s="22"/>
      <c r="H111" s="33"/>
      <c r="I111" s="34"/>
      <c r="J111" s="22"/>
      <c r="K111" s="33"/>
      <c r="L111" s="34"/>
      <c r="X111" s="22"/>
      <c r="Z111" s="22"/>
      <c r="AA111" s="22"/>
      <c r="AB111" s="22"/>
      <c r="AE111" s="22"/>
      <c r="AF111" s="22"/>
      <c r="AG111" s="22"/>
      <c r="AJ111" s="22"/>
      <c r="AK111" s="22"/>
      <c r="AL111" s="22"/>
    </row>
    <row r="112" spans="1:38" s="18" customFormat="1" ht="12.75">
      <c r="A112" s="35"/>
      <c r="B112" s="31"/>
      <c r="C112" s="41"/>
      <c r="D112" s="12"/>
      <c r="E112" s="13"/>
      <c r="G112" s="22"/>
      <c r="H112" s="33"/>
      <c r="I112" s="34"/>
      <c r="J112" s="22"/>
      <c r="K112" s="33"/>
      <c r="L112" s="34"/>
      <c r="X112" s="22"/>
      <c r="Z112" s="22"/>
      <c r="AA112" s="22"/>
      <c r="AB112" s="22"/>
      <c r="AE112" s="22"/>
      <c r="AF112" s="22"/>
      <c r="AG112" s="22"/>
      <c r="AJ112" s="22"/>
      <c r="AK112" s="22"/>
      <c r="AL112" s="22"/>
    </row>
    <row r="113" spans="1:38" s="18" customFormat="1" ht="12.75">
      <c r="A113" s="35"/>
      <c r="B113" s="31"/>
      <c r="C113" s="41"/>
      <c r="D113" s="12"/>
      <c r="E113" s="13"/>
      <c r="G113" s="22"/>
      <c r="H113" s="33"/>
      <c r="I113" s="34"/>
      <c r="J113" s="22"/>
      <c r="K113" s="33"/>
      <c r="L113" s="34"/>
      <c r="X113" s="22"/>
      <c r="Z113" s="22"/>
      <c r="AA113" s="22"/>
      <c r="AB113" s="22"/>
      <c r="AE113" s="22"/>
      <c r="AF113" s="22"/>
      <c r="AG113" s="22"/>
      <c r="AJ113" s="22"/>
      <c r="AK113" s="22"/>
      <c r="AL113" s="22"/>
    </row>
    <row r="114" spans="1:38" s="18" customFormat="1" ht="12.75">
      <c r="A114" s="35"/>
      <c r="B114" s="31"/>
      <c r="C114" s="41"/>
      <c r="D114" s="12"/>
      <c r="E114" s="13"/>
      <c r="G114" s="22"/>
      <c r="H114" s="33"/>
      <c r="I114" s="34"/>
      <c r="J114" s="22"/>
      <c r="K114" s="33"/>
      <c r="L114" s="34"/>
      <c r="X114" s="22"/>
      <c r="Z114" s="22"/>
      <c r="AA114" s="22"/>
      <c r="AB114" s="22"/>
      <c r="AE114" s="22"/>
      <c r="AF114" s="22"/>
      <c r="AG114" s="22"/>
      <c r="AJ114" s="22"/>
      <c r="AK114" s="22"/>
      <c r="AL114" s="22"/>
    </row>
    <row r="115" spans="1:38" s="18" customFormat="1" ht="12.75">
      <c r="A115" s="35"/>
      <c r="B115" s="31"/>
      <c r="C115" s="41"/>
      <c r="D115" s="12"/>
      <c r="E115" s="13"/>
      <c r="G115" s="22"/>
      <c r="H115" s="33"/>
      <c r="I115" s="34"/>
      <c r="J115" s="22"/>
      <c r="K115" s="33"/>
      <c r="L115" s="34"/>
      <c r="X115" s="22"/>
      <c r="Z115" s="22"/>
      <c r="AA115" s="22"/>
      <c r="AB115" s="22"/>
      <c r="AE115" s="22"/>
      <c r="AF115" s="22"/>
      <c r="AG115" s="22"/>
      <c r="AJ115" s="22"/>
      <c r="AK115" s="22"/>
      <c r="AL115" s="22"/>
    </row>
    <row r="116" spans="1:38" s="18" customFormat="1" ht="12.75">
      <c r="A116" s="35"/>
      <c r="B116" s="31"/>
      <c r="C116" s="41"/>
      <c r="D116" s="12"/>
      <c r="E116" s="13"/>
      <c r="G116" s="22"/>
      <c r="H116" s="33"/>
      <c r="I116" s="34"/>
      <c r="J116" s="22"/>
      <c r="K116" s="33"/>
      <c r="L116" s="34"/>
      <c r="X116" s="22"/>
      <c r="Z116" s="22"/>
      <c r="AA116" s="22"/>
      <c r="AB116" s="22"/>
      <c r="AE116" s="22"/>
      <c r="AF116" s="22"/>
      <c r="AG116" s="22"/>
      <c r="AJ116" s="22"/>
      <c r="AK116" s="22"/>
      <c r="AL116" s="22"/>
    </row>
    <row r="117" spans="1:38" s="18" customFormat="1" ht="12.75">
      <c r="A117" s="35"/>
      <c r="B117" s="31"/>
      <c r="C117" s="41"/>
      <c r="D117" s="12"/>
      <c r="E117" s="13"/>
      <c r="G117" s="22"/>
      <c r="H117" s="33"/>
      <c r="I117" s="34"/>
      <c r="J117" s="22"/>
      <c r="K117" s="33"/>
      <c r="L117" s="34"/>
      <c r="X117" s="22"/>
      <c r="Z117" s="22"/>
      <c r="AA117" s="22"/>
      <c r="AB117" s="22"/>
      <c r="AE117" s="22"/>
      <c r="AF117" s="22"/>
      <c r="AG117" s="22"/>
      <c r="AJ117" s="22"/>
      <c r="AK117" s="22"/>
      <c r="AL117" s="22"/>
    </row>
    <row r="118" spans="1:38" s="18" customFormat="1" ht="12.75">
      <c r="A118" s="35"/>
      <c r="B118" s="31"/>
      <c r="C118" s="41"/>
      <c r="D118" s="12"/>
      <c r="E118" s="13"/>
      <c r="G118" s="22"/>
      <c r="H118" s="33"/>
      <c r="I118" s="34"/>
      <c r="J118" s="22"/>
      <c r="K118" s="33"/>
      <c r="L118" s="34"/>
      <c r="X118" s="22"/>
      <c r="Z118" s="22"/>
      <c r="AA118" s="22"/>
      <c r="AB118" s="22"/>
      <c r="AE118" s="22"/>
      <c r="AF118" s="22"/>
      <c r="AG118" s="22"/>
      <c r="AJ118" s="22"/>
      <c r="AK118" s="22"/>
      <c r="AL118" s="22"/>
    </row>
    <row r="119" spans="1:38" s="18" customFormat="1" ht="12.75">
      <c r="A119" s="35"/>
      <c r="B119" s="31"/>
      <c r="C119" s="41"/>
      <c r="D119" s="12"/>
      <c r="E119" s="13"/>
      <c r="G119" s="22"/>
      <c r="H119" s="33"/>
      <c r="I119" s="34"/>
      <c r="J119" s="22"/>
      <c r="K119" s="33"/>
      <c r="L119" s="34"/>
      <c r="X119" s="22"/>
      <c r="Z119" s="22"/>
      <c r="AA119" s="22"/>
      <c r="AB119" s="22"/>
      <c r="AE119" s="22"/>
      <c r="AF119" s="22"/>
      <c r="AG119" s="22"/>
      <c r="AJ119" s="22"/>
      <c r="AK119" s="22"/>
      <c r="AL119" s="22"/>
    </row>
    <row r="120" spans="1:38" s="18" customFormat="1" ht="12.75">
      <c r="A120" s="35"/>
      <c r="B120" s="31"/>
      <c r="C120" s="41"/>
      <c r="D120" s="12"/>
      <c r="E120" s="13"/>
      <c r="G120" s="22"/>
      <c r="H120" s="33"/>
      <c r="I120" s="34"/>
      <c r="J120" s="22"/>
      <c r="K120" s="33"/>
      <c r="L120" s="34"/>
      <c r="X120" s="22"/>
      <c r="Z120" s="22"/>
      <c r="AA120" s="22"/>
      <c r="AB120" s="22"/>
      <c r="AE120" s="22"/>
      <c r="AF120" s="22"/>
      <c r="AG120" s="22"/>
      <c r="AJ120" s="22"/>
      <c r="AK120" s="22"/>
      <c r="AL120" s="22"/>
    </row>
    <row r="121" spans="1:38" s="18" customFormat="1" ht="12.75">
      <c r="A121" s="35"/>
      <c r="B121" s="31"/>
      <c r="C121" s="41"/>
      <c r="D121" s="12"/>
      <c r="E121" s="13"/>
      <c r="G121" s="22"/>
      <c r="H121" s="33"/>
      <c r="I121" s="34"/>
      <c r="J121" s="22"/>
      <c r="K121" s="33"/>
      <c r="L121" s="34"/>
      <c r="X121" s="22"/>
      <c r="Z121" s="22"/>
      <c r="AA121" s="22"/>
      <c r="AB121" s="22"/>
      <c r="AE121" s="22"/>
      <c r="AF121" s="22"/>
      <c r="AG121" s="22"/>
      <c r="AJ121" s="22"/>
      <c r="AK121" s="22"/>
      <c r="AL121" s="22"/>
    </row>
    <row r="122" spans="1:38" s="18" customFormat="1" ht="12.75">
      <c r="A122" s="35"/>
      <c r="B122" s="31"/>
      <c r="C122" s="41"/>
      <c r="D122" s="12"/>
      <c r="E122" s="13"/>
      <c r="G122" s="22"/>
      <c r="H122" s="33"/>
      <c r="I122" s="34"/>
      <c r="J122" s="22"/>
      <c r="K122" s="33"/>
      <c r="L122" s="34"/>
      <c r="X122" s="22"/>
      <c r="Z122" s="22"/>
      <c r="AA122" s="22"/>
      <c r="AB122" s="22"/>
      <c r="AE122" s="22"/>
      <c r="AF122" s="22"/>
      <c r="AG122" s="22"/>
      <c r="AJ122" s="22"/>
      <c r="AK122" s="22"/>
      <c r="AL122" s="22"/>
    </row>
    <row r="123" spans="1:38" s="18" customFormat="1" ht="12.75">
      <c r="A123" s="35"/>
      <c r="B123" s="31"/>
      <c r="C123" s="41"/>
      <c r="D123" s="12"/>
      <c r="E123" s="13"/>
      <c r="G123" s="22"/>
      <c r="H123" s="33"/>
      <c r="I123" s="34"/>
      <c r="J123" s="22"/>
      <c r="K123" s="33"/>
      <c r="L123" s="34"/>
      <c r="X123" s="22"/>
      <c r="Z123" s="22"/>
      <c r="AA123" s="22"/>
      <c r="AB123" s="22"/>
      <c r="AE123" s="22"/>
      <c r="AF123" s="22"/>
      <c r="AG123" s="22"/>
      <c r="AJ123" s="22"/>
      <c r="AK123" s="22"/>
      <c r="AL123" s="22"/>
    </row>
    <row r="124" spans="1:38" s="18" customFormat="1" ht="12.75">
      <c r="A124" s="35"/>
      <c r="B124" s="31"/>
      <c r="C124" s="41"/>
      <c r="D124" s="12"/>
      <c r="E124" s="13"/>
      <c r="G124" s="22"/>
      <c r="H124" s="33"/>
      <c r="I124" s="34"/>
      <c r="J124" s="22"/>
      <c r="K124" s="33"/>
      <c r="L124" s="34"/>
      <c r="X124" s="22"/>
      <c r="Z124" s="22"/>
      <c r="AA124" s="22"/>
      <c r="AB124" s="22"/>
      <c r="AE124" s="22"/>
      <c r="AF124" s="22"/>
      <c r="AG124" s="22"/>
      <c r="AJ124" s="22"/>
      <c r="AK124" s="22"/>
      <c r="AL124" s="22"/>
    </row>
    <row r="125" spans="1:38" s="18" customFormat="1" ht="12.75">
      <c r="A125" s="35"/>
      <c r="B125" s="31"/>
      <c r="C125" s="41"/>
      <c r="D125" s="12"/>
      <c r="E125" s="13"/>
      <c r="G125" s="22"/>
      <c r="H125" s="33"/>
      <c r="I125" s="34"/>
      <c r="J125" s="22"/>
      <c r="K125" s="33"/>
      <c r="L125" s="34"/>
      <c r="X125" s="22"/>
      <c r="Z125" s="22"/>
      <c r="AA125" s="22"/>
      <c r="AB125" s="22"/>
      <c r="AE125" s="22"/>
      <c r="AF125" s="22"/>
      <c r="AG125" s="22"/>
      <c r="AJ125" s="22"/>
      <c r="AK125" s="22"/>
      <c r="AL125" s="22"/>
    </row>
    <row r="126" spans="1:38" s="18" customFormat="1" ht="12.75">
      <c r="A126" s="35"/>
      <c r="B126" s="31"/>
      <c r="C126" s="41"/>
      <c r="D126" s="12"/>
      <c r="E126" s="13"/>
      <c r="G126" s="22"/>
      <c r="H126" s="33"/>
      <c r="I126" s="34"/>
      <c r="J126" s="22"/>
      <c r="K126" s="33"/>
      <c r="L126" s="34"/>
      <c r="X126" s="22"/>
      <c r="Z126" s="22"/>
      <c r="AA126" s="22"/>
      <c r="AB126" s="22"/>
      <c r="AE126" s="22"/>
      <c r="AF126" s="22"/>
      <c r="AG126" s="22"/>
      <c r="AJ126" s="22"/>
      <c r="AK126" s="22"/>
      <c r="AL126" s="22"/>
    </row>
    <row r="127" spans="1:38" s="18" customFormat="1" ht="12.75">
      <c r="A127" s="35"/>
      <c r="B127" s="31"/>
      <c r="C127" s="41"/>
      <c r="D127" s="12"/>
      <c r="E127" s="13"/>
      <c r="G127" s="22"/>
      <c r="H127" s="33"/>
      <c r="I127" s="34"/>
      <c r="J127" s="22"/>
      <c r="K127" s="33"/>
      <c r="L127" s="34"/>
      <c r="X127" s="22"/>
      <c r="Z127" s="22"/>
      <c r="AA127" s="22"/>
      <c r="AB127" s="22"/>
      <c r="AE127" s="22"/>
      <c r="AF127" s="22"/>
      <c r="AG127" s="22"/>
      <c r="AJ127" s="22"/>
      <c r="AK127" s="22"/>
      <c r="AL127" s="22"/>
    </row>
    <row r="128" spans="1:38" s="18" customFormat="1" ht="12.75">
      <c r="A128" s="35"/>
      <c r="B128" s="31"/>
      <c r="C128" s="41"/>
      <c r="D128" s="12"/>
      <c r="E128" s="13"/>
      <c r="G128" s="22"/>
      <c r="H128" s="33"/>
      <c r="I128" s="34"/>
      <c r="J128" s="22"/>
      <c r="K128" s="33"/>
      <c r="L128" s="34"/>
      <c r="X128" s="22"/>
      <c r="Z128" s="22"/>
      <c r="AA128" s="22"/>
      <c r="AB128" s="22"/>
      <c r="AE128" s="22"/>
      <c r="AF128" s="22"/>
      <c r="AG128" s="22"/>
      <c r="AJ128" s="22"/>
      <c r="AK128" s="22"/>
      <c r="AL128" s="22"/>
    </row>
    <row r="129" spans="1:38" s="18" customFormat="1" ht="12.75">
      <c r="A129" s="35"/>
      <c r="B129" s="31"/>
      <c r="C129" s="41"/>
      <c r="D129" s="12"/>
      <c r="E129" s="13"/>
      <c r="G129" s="22"/>
      <c r="H129" s="33"/>
      <c r="I129" s="34"/>
      <c r="J129" s="22"/>
      <c r="K129" s="33"/>
      <c r="L129" s="34"/>
      <c r="X129" s="22"/>
      <c r="Z129" s="22"/>
      <c r="AA129" s="22"/>
      <c r="AB129" s="22"/>
      <c r="AE129" s="22"/>
      <c r="AF129" s="22"/>
      <c r="AG129" s="22"/>
      <c r="AJ129" s="22"/>
      <c r="AK129" s="22"/>
      <c r="AL129" s="22"/>
    </row>
    <row r="130" spans="1:38" s="18" customFormat="1" ht="12.75">
      <c r="A130" s="35"/>
      <c r="B130" s="31"/>
      <c r="C130" s="41"/>
      <c r="D130" s="12"/>
      <c r="E130" s="13"/>
      <c r="G130" s="22"/>
      <c r="H130" s="33"/>
      <c r="I130" s="34"/>
      <c r="J130" s="22"/>
      <c r="K130" s="33"/>
      <c r="L130" s="34"/>
      <c r="X130" s="22"/>
      <c r="Z130" s="22"/>
      <c r="AA130" s="22"/>
      <c r="AB130" s="22"/>
      <c r="AE130" s="22"/>
      <c r="AF130" s="22"/>
      <c r="AG130" s="22"/>
      <c r="AJ130" s="22"/>
      <c r="AK130" s="22"/>
      <c r="AL130" s="22"/>
    </row>
    <row r="131" spans="1:38" s="18" customFormat="1" ht="12.75">
      <c r="A131" s="35"/>
      <c r="B131" s="31"/>
      <c r="C131" s="41"/>
      <c r="D131" s="12"/>
      <c r="E131" s="13"/>
      <c r="G131" s="22"/>
      <c r="H131" s="33"/>
      <c r="I131" s="34"/>
      <c r="J131" s="22"/>
      <c r="K131" s="33"/>
      <c r="L131" s="34"/>
      <c r="X131" s="22"/>
      <c r="Z131" s="22"/>
      <c r="AA131" s="22"/>
      <c r="AB131" s="22"/>
      <c r="AE131" s="22"/>
      <c r="AF131" s="22"/>
      <c r="AG131" s="22"/>
      <c r="AJ131" s="22"/>
      <c r="AK131" s="22"/>
      <c r="AL131" s="22"/>
    </row>
    <row r="132" spans="1:38" s="18" customFormat="1" ht="12.75">
      <c r="A132" s="35"/>
      <c r="B132" s="31"/>
      <c r="C132" s="41"/>
      <c r="D132" s="12"/>
      <c r="E132" s="13"/>
      <c r="G132" s="22"/>
      <c r="H132" s="33"/>
      <c r="I132" s="34"/>
      <c r="J132" s="22"/>
      <c r="K132" s="33"/>
      <c r="L132" s="34"/>
      <c r="X132" s="22"/>
      <c r="Z132" s="22"/>
      <c r="AA132" s="22"/>
      <c r="AB132" s="22"/>
      <c r="AE132" s="22"/>
      <c r="AF132" s="22"/>
      <c r="AG132" s="22"/>
      <c r="AJ132" s="22"/>
      <c r="AK132" s="22"/>
      <c r="AL132" s="22"/>
    </row>
    <row r="133" spans="1:38" s="18" customFormat="1" ht="12.75">
      <c r="A133" s="35"/>
      <c r="B133" s="31"/>
      <c r="C133" s="41"/>
      <c r="D133" s="12"/>
      <c r="E133" s="13"/>
      <c r="G133" s="22"/>
      <c r="H133" s="33"/>
      <c r="I133" s="34"/>
      <c r="J133" s="22"/>
      <c r="K133" s="33"/>
      <c r="L133" s="34"/>
      <c r="X133" s="22"/>
      <c r="Z133" s="22"/>
      <c r="AA133" s="22"/>
      <c r="AB133" s="22"/>
      <c r="AE133" s="22"/>
      <c r="AF133" s="22"/>
      <c r="AG133" s="22"/>
      <c r="AJ133" s="22"/>
      <c r="AK133" s="22"/>
      <c r="AL133" s="22"/>
    </row>
    <row r="134" spans="1:38" s="18" customFormat="1" ht="12.75">
      <c r="A134" s="35"/>
      <c r="B134" s="31"/>
      <c r="C134" s="41"/>
      <c r="D134" s="12"/>
      <c r="E134" s="13"/>
      <c r="G134" s="22"/>
      <c r="H134" s="33"/>
      <c r="I134" s="34"/>
      <c r="J134" s="22"/>
      <c r="K134" s="33"/>
      <c r="L134" s="34"/>
      <c r="X134" s="22"/>
      <c r="Z134" s="22"/>
      <c r="AA134" s="22"/>
      <c r="AB134" s="22"/>
      <c r="AE134" s="22"/>
      <c r="AF134" s="22"/>
      <c r="AG134" s="22"/>
      <c r="AJ134" s="22"/>
      <c r="AK134" s="22"/>
      <c r="AL134" s="22"/>
    </row>
    <row r="135" spans="1:38" s="18" customFormat="1" ht="12.75">
      <c r="A135" s="35"/>
      <c r="B135" s="31"/>
      <c r="C135" s="41"/>
      <c r="D135" s="12"/>
      <c r="E135" s="13"/>
      <c r="G135" s="22"/>
      <c r="H135" s="33"/>
      <c r="I135" s="34"/>
      <c r="J135" s="22"/>
      <c r="K135" s="33"/>
      <c r="L135" s="34"/>
      <c r="X135" s="22"/>
      <c r="Z135" s="22"/>
      <c r="AA135" s="22"/>
      <c r="AB135" s="22"/>
      <c r="AE135" s="22"/>
      <c r="AF135" s="22"/>
      <c r="AG135" s="22"/>
      <c r="AJ135" s="22"/>
      <c r="AK135" s="22"/>
      <c r="AL135" s="22"/>
    </row>
    <row r="136" spans="1:38" s="18" customFormat="1" ht="12.75">
      <c r="A136" s="35"/>
      <c r="B136" s="31"/>
      <c r="C136" s="41"/>
      <c r="D136" s="12"/>
      <c r="E136" s="13"/>
      <c r="G136" s="22"/>
      <c r="H136" s="33"/>
      <c r="I136" s="34"/>
      <c r="J136" s="22"/>
      <c r="K136" s="33"/>
      <c r="L136" s="34"/>
      <c r="X136" s="22"/>
      <c r="Z136" s="22"/>
      <c r="AA136" s="22"/>
      <c r="AB136" s="22"/>
      <c r="AE136" s="22"/>
      <c r="AF136" s="22"/>
      <c r="AG136" s="22"/>
      <c r="AJ136" s="22"/>
      <c r="AK136" s="22"/>
      <c r="AL136" s="22"/>
    </row>
    <row r="137" spans="1:38" s="18" customFormat="1" ht="12.75">
      <c r="A137" s="35"/>
      <c r="B137" s="31"/>
      <c r="C137" s="41"/>
      <c r="D137" s="12"/>
      <c r="E137" s="13"/>
      <c r="G137" s="22"/>
      <c r="H137" s="33"/>
      <c r="I137" s="34"/>
      <c r="J137" s="22"/>
      <c r="K137" s="33"/>
      <c r="L137" s="34"/>
      <c r="X137" s="22"/>
      <c r="Z137" s="22"/>
      <c r="AA137" s="22"/>
      <c r="AB137" s="22"/>
      <c r="AE137" s="22"/>
      <c r="AF137" s="22"/>
      <c r="AG137" s="22"/>
      <c r="AJ137" s="22"/>
      <c r="AK137" s="22"/>
      <c r="AL137" s="22"/>
    </row>
    <row r="138" spans="1:38" s="18" customFormat="1" ht="12.75">
      <c r="A138" s="35"/>
      <c r="B138" s="31"/>
      <c r="C138" s="41"/>
      <c r="D138" s="12"/>
      <c r="E138" s="13"/>
      <c r="G138" s="22"/>
      <c r="H138" s="33"/>
      <c r="I138" s="34"/>
      <c r="J138" s="22"/>
      <c r="K138" s="33"/>
      <c r="L138" s="34"/>
      <c r="X138" s="22"/>
      <c r="Z138" s="22"/>
      <c r="AA138" s="22"/>
      <c r="AB138" s="22"/>
      <c r="AE138" s="22"/>
      <c r="AF138" s="22"/>
      <c r="AG138" s="22"/>
      <c r="AJ138" s="22"/>
      <c r="AK138" s="22"/>
      <c r="AL138" s="22"/>
    </row>
    <row r="139" spans="1:38" s="18" customFormat="1" ht="12.75">
      <c r="A139" s="35"/>
      <c r="B139" s="31"/>
      <c r="C139" s="41"/>
      <c r="D139" s="12"/>
      <c r="E139" s="13"/>
      <c r="G139" s="22"/>
      <c r="H139" s="33"/>
      <c r="I139" s="34"/>
      <c r="J139" s="22"/>
      <c r="K139" s="33"/>
      <c r="L139" s="34"/>
      <c r="X139" s="22"/>
      <c r="Z139" s="22"/>
      <c r="AA139" s="22"/>
      <c r="AB139" s="22"/>
      <c r="AE139" s="22"/>
      <c r="AF139" s="22"/>
      <c r="AG139" s="22"/>
      <c r="AJ139" s="22"/>
      <c r="AK139" s="22"/>
      <c r="AL139" s="22"/>
    </row>
    <row r="140" spans="1:38" s="18" customFormat="1" ht="12.75">
      <c r="A140" s="35"/>
      <c r="B140" s="31"/>
      <c r="C140" s="41"/>
      <c r="D140" s="12"/>
      <c r="E140" s="13"/>
      <c r="G140" s="22"/>
      <c r="H140" s="33"/>
      <c r="I140" s="34"/>
      <c r="J140" s="22"/>
      <c r="K140" s="33"/>
      <c r="L140" s="34"/>
      <c r="X140" s="22"/>
      <c r="Z140" s="22"/>
      <c r="AA140" s="22"/>
      <c r="AB140" s="22"/>
      <c r="AE140" s="22"/>
      <c r="AF140" s="22"/>
      <c r="AG140" s="22"/>
      <c r="AJ140" s="22"/>
      <c r="AK140" s="22"/>
      <c r="AL140" s="22"/>
    </row>
    <row r="141" spans="1:38" s="18" customFormat="1" ht="12.75">
      <c r="A141" s="35"/>
      <c r="B141" s="31"/>
      <c r="C141" s="41"/>
      <c r="D141" s="12"/>
      <c r="E141" s="13"/>
      <c r="G141" s="22"/>
      <c r="H141" s="33"/>
      <c r="I141" s="34"/>
      <c r="J141" s="22"/>
      <c r="K141" s="33"/>
      <c r="L141" s="34"/>
      <c r="X141" s="22"/>
      <c r="Z141" s="22"/>
      <c r="AA141" s="22"/>
      <c r="AB141" s="22"/>
      <c r="AE141" s="22"/>
      <c r="AF141" s="22"/>
      <c r="AG141" s="22"/>
      <c r="AJ141" s="22"/>
      <c r="AK141" s="22"/>
      <c r="AL141" s="22"/>
    </row>
    <row r="142" spans="1:38" s="18" customFormat="1" ht="12.75">
      <c r="A142" s="35"/>
      <c r="B142" s="31"/>
      <c r="C142" s="41"/>
      <c r="D142" s="12"/>
      <c r="E142" s="13"/>
      <c r="G142" s="22"/>
      <c r="H142" s="33"/>
      <c r="I142" s="34"/>
      <c r="J142" s="22"/>
      <c r="K142" s="33"/>
      <c r="L142" s="34"/>
      <c r="X142" s="22"/>
      <c r="Z142" s="22"/>
      <c r="AA142" s="22"/>
      <c r="AB142" s="22"/>
      <c r="AE142" s="22"/>
      <c r="AF142" s="22"/>
      <c r="AG142" s="22"/>
      <c r="AJ142" s="22"/>
      <c r="AK142" s="22"/>
      <c r="AL142" s="22"/>
    </row>
    <row r="143" spans="1:38" s="18" customFormat="1" ht="12.75">
      <c r="A143" s="35"/>
      <c r="B143" s="31"/>
      <c r="C143" s="41"/>
      <c r="D143" s="12"/>
      <c r="E143" s="13"/>
      <c r="G143" s="22"/>
      <c r="H143" s="33"/>
      <c r="I143" s="34"/>
      <c r="J143" s="22"/>
      <c r="K143" s="33"/>
      <c r="L143" s="34"/>
      <c r="X143" s="22"/>
      <c r="Z143" s="22"/>
      <c r="AA143" s="22"/>
      <c r="AB143" s="22"/>
      <c r="AE143" s="22"/>
      <c r="AF143" s="22"/>
      <c r="AG143" s="22"/>
      <c r="AJ143" s="22"/>
      <c r="AK143" s="22"/>
      <c r="AL143" s="22"/>
    </row>
    <row r="144" spans="1:38" s="18" customFormat="1" ht="12.75">
      <c r="A144" s="35"/>
      <c r="B144" s="31"/>
      <c r="C144" s="41"/>
      <c r="D144" s="12"/>
      <c r="E144" s="13"/>
      <c r="G144" s="22"/>
      <c r="H144" s="33"/>
      <c r="I144" s="34"/>
      <c r="J144" s="22"/>
      <c r="K144" s="33"/>
      <c r="L144" s="34"/>
      <c r="X144" s="22"/>
      <c r="Z144" s="22"/>
      <c r="AA144" s="22"/>
      <c r="AB144" s="22"/>
      <c r="AE144" s="22"/>
      <c r="AF144" s="22"/>
      <c r="AG144" s="22"/>
      <c r="AJ144" s="22"/>
      <c r="AK144" s="22"/>
      <c r="AL144" s="22"/>
    </row>
    <row r="145" spans="1:38" s="18" customFormat="1" ht="12.75">
      <c r="A145" s="35"/>
      <c r="B145" s="31"/>
      <c r="C145" s="41"/>
      <c r="D145" s="12"/>
      <c r="E145" s="13"/>
      <c r="G145" s="22"/>
      <c r="H145" s="33"/>
      <c r="I145" s="34"/>
      <c r="J145" s="22"/>
      <c r="K145" s="33"/>
      <c r="L145" s="34"/>
      <c r="X145" s="22"/>
      <c r="Z145" s="22"/>
      <c r="AA145" s="22"/>
      <c r="AB145" s="22"/>
      <c r="AE145" s="22"/>
      <c r="AF145" s="22"/>
      <c r="AG145" s="22"/>
      <c r="AJ145" s="22"/>
      <c r="AK145" s="22"/>
      <c r="AL145" s="22"/>
    </row>
    <row r="146" spans="1:38" s="18" customFormat="1" ht="12.75">
      <c r="A146" s="35"/>
      <c r="B146" s="31"/>
      <c r="C146" s="41"/>
      <c r="D146" s="12"/>
      <c r="E146" s="13"/>
      <c r="G146" s="22"/>
      <c r="H146" s="33"/>
      <c r="I146" s="34"/>
      <c r="J146" s="22"/>
      <c r="K146" s="33"/>
      <c r="L146" s="34"/>
      <c r="X146" s="22"/>
      <c r="Z146" s="22"/>
      <c r="AA146" s="22"/>
      <c r="AB146" s="22"/>
      <c r="AE146" s="22"/>
      <c r="AF146" s="22"/>
      <c r="AG146" s="22"/>
      <c r="AJ146" s="22"/>
      <c r="AK146" s="22"/>
      <c r="AL146" s="22"/>
    </row>
    <row r="147" spans="1:38" s="18" customFormat="1" ht="12.75">
      <c r="A147" s="35"/>
      <c r="B147" s="31"/>
      <c r="C147" s="41"/>
      <c r="D147" s="12"/>
      <c r="E147" s="13"/>
      <c r="G147" s="22"/>
      <c r="H147" s="33"/>
      <c r="I147" s="34"/>
      <c r="J147" s="22"/>
      <c r="K147" s="33"/>
      <c r="L147" s="34"/>
      <c r="X147" s="22"/>
      <c r="Z147" s="22"/>
      <c r="AA147" s="22"/>
      <c r="AB147" s="22"/>
      <c r="AE147" s="22"/>
      <c r="AF147" s="22"/>
      <c r="AG147" s="22"/>
      <c r="AJ147" s="22"/>
      <c r="AK147" s="22"/>
      <c r="AL147" s="22"/>
    </row>
    <row r="148" spans="1:38" s="18" customFormat="1" ht="12.75">
      <c r="A148" s="35"/>
      <c r="B148" s="31"/>
      <c r="C148" s="41"/>
      <c r="D148" s="12"/>
      <c r="E148" s="13"/>
      <c r="G148" s="22"/>
      <c r="H148" s="33"/>
      <c r="I148" s="34"/>
      <c r="J148" s="22"/>
      <c r="K148" s="33"/>
      <c r="L148" s="34"/>
      <c r="X148" s="22"/>
      <c r="Z148" s="22"/>
      <c r="AA148" s="22"/>
      <c r="AB148" s="22"/>
      <c r="AE148" s="22"/>
      <c r="AF148" s="22"/>
      <c r="AG148" s="22"/>
      <c r="AJ148" s="22"/>
      <c r="AK148" s="22"/>
      <c r="AL148" s="22"/>
    </row>
    <row r="149" spans="1:38" s="18" customFormat="1" ht="12.75">
      <c r="A149" s="35"/>
      <c r="B149" s="31"/>
      <c r="C149" s="41"/>
      <c r="D149" s="12"/>
      <c r="E149" s="13"/>
      <c r="G149" s="22"/>
      <c r="H149" s="33"/>
      <c r="I149" s="34"/>
      <c r="J149" s="22"/>
      <c r="K149" s="33"/>
      <c r="L149" s="34"/>
      <c r="X149" s="22"/>
      <c r="Z149" s="22"/>
      <c r="AA149" s="22"/>
      <c r="AB149" s="22"/>
      <c r="AE149" s="22"/>
      <c r="AF149" s="22"/>
      <c r="AG149" s="22"/>
      <c r="AJ149" s="22"/>
      <c r="AK149" s="22"/>
      <c r="AL149" s="22"/>
    </row>
    <row r="150" spans="1:38" s="18" customFormat="1" ht="12.75">
      <c r="A150" s="35"/>
      <c r="B150" s="31"/>
      <c r="C150" s="41"/>
      <c r="D150" s="12"/>
      <c r="E150" s="13"/>
      <c r="G150" s="22"/>
      <c r="H150" s="33"/>
      <c r="I150" s="34"/>
      <c r="J150" s="22"/>
      <c r="K150" s="33"/>
      <c r="L150" s="34"/>
      <c r="X150" s="22"/>
      <c r="Z150" s="22"/>
      <c r="AA150" s="22"/>
      <c r="AB150" s="22"/>
      <c r="AE150" s="22"/>
      <c r="AF150" s="22"/>
      <c r="AG150" s="22"/>
      <c r="AJ150" s="22"/>
      <c r="AK150" s="22"/>
      <c r="AL150" s="22"/>
    </row>
    <row r="151" spans="1:38" s="18" customFormat="1" ht="12.75">
      <c r="A151" s="35"/>
      <c r="B151" s="31"/>
      <c r="C151" s="41"/>
      <c r="D151" s="12"/>
      <c r="E151" s="13"/>
      <c r="G151" s="22"/>
      <c r="H151" s="33"/>
      <c r="I151" s="34"/>
      <c r="J151" s="22"/>
      <c r="K151" s="33"/>
      <c r="L151" s="34"/>
      <c r="X151" s="22"/>
      <c r="Z151" s="22"/>
      <c r="AA151" s="22"/>
      <c r="AB151" s="22"/>
      <c r="AE151" s="22"/>
      <c r="AF151" s="22"/>
      <c r="AG151" s="22"/>
      <c r="AJ151" s="22"/>
      <c r="AK151" s="22"/>
      <c r="AL151" s="22"/>
    </row>
    <row r="152" spans="1:38" s="18" customFormat="1" ht="12.75">
      <c r="A152" s="35"/>
      <c r="B152" s="31"/>
      <c r="C152" s="41"/>
      <c r="D152" s="12"/>
      <c r="E152" s="13"/>
      <c r="G152" s="22"/>
      <c r="H152" s="33"/>
      <c r="I152" s="34"/>
      <c r="J152" s="22"/>
      <c r="K152" s="33"/>
      <c r="L152" s="34"/>
      <c r="X152" s="22"/>
      <c r="Z152" s="22"/>
      <c r="AA152" s="22"/>
      <c r="AB152" s="22"/>
      <c r="AE152" s="22"/>
      <c r="AF152" s="22"/>
      <c r="AG152" s="22"/>
      <c r="AJ152" s="22"/>
      <c r="AK152" s="22"/>
      <c r="AL152" s="22"/>
    </row>
    <row r="153" spans="1:38" s="18" customFormat="1" ht="12.75">
      <c r="A153" s="35"/>
      <c r="B153" s="31"/>
      <c r="C153" s="41"/>
      <c r="D153" s="12"/>
      <c r="E153" s="13"/>
      <c r="G153" s="22"/>
      <c r="H153" s="33"/>
      <c r="I153" s="34"/>
      <c r="J153" s="22"/>
      <c r="K153" s="33"/>
      <c r="L153" s="34"/>
      <c r="X153" s="22"/>
      <c r="Z153" s="22"/>
      <c r="AA153" s="22"/>
      <c r="AB153" s="22"/>
      <c r="AE153" s="22"/>
      <c r="AF153" s="22"/>
      <c r="AG153" s="22"/>
      <c r="AJ153" s="22"/>
      <c r="AK153" s="22"/>
      <c r="AL153" s="22"/>
    </row>
    <row r="154" spans="1:38" s="18" customFormat="1" ht="12.75">
      <c r="A154" s="35"/>
      <c r="B154" s="31"/>
      <c r="C154" s="41"/>
      <c r="D154" s="12"/>
      <c r="E154" s="13"/>
      <c r="G154" s="22"/>
      <c r="H154" s="33"/>
      <c r="I154" s="34"/>
      <c r="J154" s="22"/>
      <c r="K154" s="33"/>
      <c r="L154" s="34"/>
      <c r="X154" s="22"/>
      <c r="Z154" s="22"/>
      <c r="AA154" s="22"/>
      <c r="AB154" s="22"/>
      <c r="AE154" s="22"/>
      <c r="AF154" s="22"/>
      <c r="AG154" s="22"/>
      <c r="AJ154" s="22"/>
      <c r="AK154" s="22"/>
      <c r="AL154" s="22"/>
    </row>
    <row r="155" spans="1:38" s="18" customFormat="1" ht="12.75">
      <c r="A155" s="35"/>
      <c r="B155" s="31"/>
      <c r="C155" s="41"/>
      <c r="D155" s="12"/>
      <c r="E155" s="13"/>
      <c r="G155" s="22"/>
      <c r="H155" s="33"/>
      <c r="I155" s="34"/>
      <c r="J155" s="22"/>
      <c r="K155" s="33"/>
      <c r="L155" s="34"/>
      <c r="X155" s="22"/>
      <c r="Z155" s="22"/>
      <c r="AA155" s="22"/>
      <c r="AB155" s="22"/>
      <c r="AE155" s="22"/>
      <c r="AF155" s="22"/>
      <c r="AG155" s="22"/>
      <c r="AJ155" s="22"/>
      <c r="AK155" s="22"/>
      <c r="AL155" s="22"/>
    </row>
    <row r="156" spans="1:38" s="18" customFormat="1" ht="12.75">
      <c r="A156" s="35"/>
      <c r="B156" s="31"/>
      <c r="C156" s="41"/>
      <c r="D156" s="12"/>
      <c r="E156" s="13"/>
      <c r="G156" s="22"/>
      <c r="H156" s="33"/>
      <c r="I156" s="34"/>
      <c r="J156" s="22"/>
      <c r="K156" s="33"/>
      <c r="L156" s="34"/>
      <c r="X156" s="22"/>
      <c r="Z156" s="22"/>
      <c r="AA156" s="22"/>
      <c r="AB156" s="22"/>
      <c r="AE156" s="22"/>
      <c r="AF156" s="22"/>
      <c r="AG156" s="22"/>
      <c r="AJ156" s="22"/>
      <c r="AK156" s="22"/>
      <c r="AL156" s="22"/>
    </row>
    <row r="157" spans="1:38" s="18" customFormat="1" ht="12.75">
      <c r="A157" s="35"/>
      <c r="B157" s="31"/>
      <c r="C157" s="41"/>
      <c r="D157" s="12"/>
      <c r="E157" s="13"/>
      <c r="G157" s="22"/>
      <c r="H157" s="33"/>
      <c r="I157" s="34"/>
      <c r="J157" s="22"/>
      <c r="K157" s="33"/>
      <c r="L157" s="34"/>
      <c r="X157" s="22"/>
      <c r="Z157" s="22"/>
      <c r="AA157" s="22"/>
      <c r="AB157" s="22"/>
      <c r="AE157" s="22"/>
      <c r="AF157" s="22"/>
      <c r="AG157" s="22"/>
      <c r="AJ157" s="22"/>
      <c r="AK157" s="22"/>
      <c r="AL157" s="22"/>
    </row>
    <row r="158" spans="1:38" s="18" customFormat="1" ht="12.75">
      <c r="A158" s="35"/>
      <c r="B158" s="31"/>
      <c r="C158" s="41"/>
      <c r="D158" s="12"/>
      <c r="E158" s="13"/>
      <c r="G158" s="22"/>
      <c r="H158" s="33"/>
      <c r="I158" s="34"/>
      <c r="J158" s="22"/>
      <c r="K158" s="33"/>
      <c r="L158" s="34"/>
      <c r="X158" s="22"/>
      <c r="Z158" s="22"/>
      <c r="AA158" s="22"/>
      <c r="AB158" s="22"/>
      <c r="AE158" s="22"/>
      <c r="AF158" s="22"/>
      <c r="AG158" s="22"/>
      <c r="AJ158" s="22"/>
      <c r="AK158" s="22"/>
      <c r="AL158" s="22"/>
    </row>
    <row r="159" spans="1:38" s="18" customFormat="1" ht="12.75">
      <c r="A159" s="35"/>
      <c r="B159" s="31"/>
      <c r="C159" s="41"/>
      <c r="D159" s="12"/>
      <c r="E159" s="13"/>
      <c r="G159" s="22"/>
      <c r="H159" s="33"/>
      <c r="I159" s="34"/>
      <c r="J159" s="22"/>
      <c r="K159" s="33"/>
      <c r="L159" s="34"/>
      <c r="X159" s="22"/>
      <c r="Z159" s="22"/>
      <c r="AA159" s="22"/>
      <c r="AB159" s="22"/>
      <c r="AE159" s="22"/>
      <c r="AF159" s="22"/>
      <c r="AG159" s="22"/>
      <c r="AJ159" s="22"/>
      <c r="AK159" s="22"/>
      <c r="AL159" s="22"/>
    </row>
    <row r="160" spans="1:38" s="18" customFormat="1" ht="12.75">
      <c r="A160" s="35"/>
      <c r="B160" s="31"/>
      <c r="C160" s="41"/>
      <c r="D160" s="12"/>
      <c r="E160" s="13"/>
      <c r="G160" s="22"/>
      <c r="H160" s="33"/>
      <c r="I160" s="34"/>
      <c r="J160" s="22"/>
      <c r="K160" s="33"/>
      <c r="L160" s="34"/>
      <c r="X160" s="22"/>
      <c r="Z160" s="22"/>
      <c r="AA160" s="22"/>
      <c r="AB160" s="22"/>
      <c r="AE160" s="22"/>
      <c r="AF160" s="22"/>
      <c r="AG160" s="22"/>
      <c r="AJ160" s="22"/>
      <c r="AK160" s="22"/>
      <c r="AL160" s="22"/>
    </row>
    <row r="161" spans="1:38" s="18" customFormat="1" ht="12.75">
      <c r="A161" s="35"/>
      <c r="B161" s="31"/>
      <c r="C161" s="41"/>
      <c r="D161" s="12"/>
      <c r="E161" s="13"/>
      <c r="G161" s="22"/>
      <c r="H161" s="33"/>
      <c r="I161" s="34"/>
      <c r="J161" s="22"/>
      <c r="K161" s="33"/>
      <c r="L161" s="34"/>
      <c r="X161" s="22"/>
      <c r="Z161" s="22"/>
      <c r="AA161" s="22"/>
      <c r="AB161" s="22"/>
      <c r="AE161" s="22"/>
      <c r="AF161" s="22"/>
      <c r="AG161" s="22"/>
      <c r="AJ161" s="22"/>
      <c r="AK161" s="22"/>
      <c r="AL161" s="22"/>
    </row>
    <row r="162" spans="1:38" s="18" customFormat="1" ht="12.75">
      <c r="A162" s="35"/>
      <c r="B162" s="31"/>
      <c r="C162" s="41"/>
      <c r="D162" s="12"/>
      <c r="E162" s="13"/>
      <c r="G162" s="22"/>
      <c r="H162" s="33"/>
      <c r="I162" s="34"/>
      <c r="J162" s="22"/>
      <c r="K162" s="33"/>
      <c r="L162" s="34"/>
      <c r="X162" s="22"/>
      <c r="Z162" s="22"/>
      <c r="AA162" s="22"/>
      <c r="AB162" s="22"/>
      <c r="AE162" s="22"/>
      <c r="AF162" s="22"/>
      <c r="AG162" s="22"/>
      <c r="AJ162" s="22"/>
      <c r="AK162" s="22"/>
      <c r="AL162" s="22"/>
    </row>
    <row r="163" spans="1:38" s="18" customFormat="1" ht="12.75">
      <c r="A163" s="35"/>
      <c r="B163" s="31"/>
      <c r="C163" s="41"/>
      <c r="D163" s="12"/>
      <c r="E163" s="13"/>
      <c r="G163" s="22"/>
      <c r="H163" s="33"/>
      <c r="I163" s="34"/>
      <c r="J163" s="22"/>
      <c r="K163" s="33"/>
      <c r="L163" s="34"/>
      <c r="X163" s="22"/>
      <c r="Z163" s="22"/>
      <c r="AA163" s="22"/>
      <c r="AB163" s="22"/>
      <c r="AE163" s="22"/>
      <c r="AF163" s="22"/>
      <c r="AG163" s="22"/>
      <c r="AJ163" s="22"/>
      <c r="AK163" s="22"/>
      <c r="AL163" s="22"/>
    </row>
    <row r="164" spans="1:38" s="18" customFormat="1" ht="12.75">
      <c r="A164" s="35"/>
      <c r="B164" s="31"/>
      <c r="C164" s="41"/>
      <c r="D164" s="12"/>
      <c r="E164" s="13"/>
      <c r="G164" s="22"/>
      <c r="H164" s="33"/>
      <c r="I164" s="34"/>
      <c r="J164" s="22"/>
      <c r="K164" s="33"/>
      <c r="L164" s="34"/>
      <c r="X164" s="22"/>
      <c r="Z164" s="22"/>
      <c r="AA164" s="22"/>
      <c r="AB164" s="22"/>
      <c r="AE164" s="22"/>
      <c r="AF164" s="22"/>
      <c r="AG164" s="22"/>
      <c r="AJ164" s="22"/>
      <c r="AK164" s="22"/>
      <c r="AL164" s="22"/>
    </row>
    <row r="165" spans="1:38" s="18" customFormat="1" ht="12.75">
      <c r="A165" s="35"/>
      <c r="B165" s="31"/>
      <c r="C165" s="41"/>
      <c r="D165" s="12"/>
      <c r="E165" s="13"/>
      <c r="G165" s="22"/>
      <c r="H165" s="33"/>
      <c r="I165" s="34"/>
      <c r="J165" s="22"/>
      <c r="K165" s="33"/>
      <c r="L165" s="34"/>
      <c r="X165" s="22"/>
      <c r="Z165" s="22"/>
      <c r="AA165" s="22"/>
      <c r="AB165" s="22"/>
      <c r="AE165" s="22"/>
      <c r="AF165" s="22"/>
      <c r="AG165" s="22"/>
      <c r="AJ165" s="22"/>
      <c r="AK165" s="22"/>
      <c r="AL165" s="22"/>
    </row>
    <row r="166" spans="1:38" s="18" customFormat="1" ht="12.75">
      <c r="A166" s="35"/>
      <c r="B166" s="31"/>
      <c r="C166" s="41"/>
      <c r="D166" s="12"/>
      <c r="E166" s="13"/>
      <c r="G166" s="22"/>
      <c r="H166" s="33"/>
      <c r="I166" s="34"/>
      <c r="J166" s="22"/>
      <c r="K166" s="33"/>
      <c r="L166" s="34"/>
      <c r="X166" s="22"/>
      <c r="Z166" s="22"/>
      <c r="AA166" s="22"/>
      <c r="AB166" s="22"/>
      <c r="AE166" s="22"/>
      <c r="AF166" s="22"/>
      <c r="AG166" s="22"/>
      <c r="AJ166" s="22"/>
      <c r="AK166" s="22"/>
      <c r="AL166" s="22"/>
    </row>
    <row r="167" spans="1:38" s="18" customFormat="1" ht="12.75">
      <c r="A167" s="35"/>
      <c r="B167" s="31"/>
      <c r="C167" s="41"/>
      <c r="D167" s="12"/>
      <c r="E167" s="13"/>
      <c r="G167" s="22"/>
      <c r="H167" s="33"/>
      <c r="I167" s="34"/>
      <c r="J167" s="22"/>
      <c r="K167" s="33"/>
      <c r="L167" s="34"/>
      <c r="X167" s="22"/>
      <c r="Z167" s="22"/>
      <c r="AA167" s="22"/>
      <c r="AB167" s="22"/>
      <c r="AE167" s="22"/>
      <c r="AF167" s="22"/>
      <c r="AG167" s="22"/>
      <c r="AJ167" s="22"/>
      <c r="AK167" s="22"/>
      <c r="AL167" s="22"/>
    </row>
    <row r="168" spans="1:38" s="18" customFormat="1" ht="12.75">
      <c r="A168" s="35"/>
      <c r="B168" s="31"/>
      <c r="C168" s="41"/>
      <c r="D168" s="12"/>
      <c r="E168" s="13"/>
      <c r="G168" s="22"/>
      <c r="H168" s="33"/>
      <c r="I168" s="34"/>
      <c r="J168" s="22"/>
      <c r="K168" s="33"/>
      <c r="L168" s="34"/>
      <c r="X168" s="22"/>
      <c r="Z168" s="22"/>
      <c r="AA168" s="22"/>
      <c r="AB168" s="22"/>
      <c r="AE168" s="22"/>
      <c r="AF168" s="22"/>
      <c r="AG168" s="22"/>
      <c r="AJ168" s="22"/>
      <c r="AK168" s="22"/>
      <c r="AL168" s="22"/>
    </row>
    <row r="169" spans="1:38" s="18" customFormat="1" ht="12.75">
      <c r="A169" s="35"/>
      <c r="B169" s="31"/>
      <c r="C169" s="41"/>
      <c r="D169" s="12"/>
      <c r="E169" s="13"/>
      <c r="G169" s="22"/>
      <c r="H169" s="33"/>
      <c r="I169" s="34"/>
      <c r="J169" s="22"/>
      <c r="K169" s="33"/>
      <c r="L169" s="34"/>
      <c r="X169" s="22"/>
      <c r="Z169" s="22"/>
      <c r="AA169" s="22"/>
      <c r="AB169" s="22"/>
      <c r="AE169" s="22"/>
      <c r="AF169" s="22"/>
      <c r="AG169" s="22"/>
      <c r="AJ169" s="22"/>
      <c r="AK169" s="22"/>
      <c r="AL169" s="22"/>
    </row>
    <row r="170" spans="1:38" s="18" customFormat="1" ht="12.75">
      <c r="A170" s="35"/>
      <c r="B170" s="31"/>
      <c r="C170" s="41"/>
      <c r="D170" s="12"/>
      <c r="E170" s="13"/>
      <c r="G170" s="22"/>
      <c r="H170" s="33"/>
      <c r="I170" s="34"/>
      <c r="J170" s="22"/>
      <c r="K170" s="33"/>
      <c r="L170" s="34"/>
      <c r="X170" s="22"/>
      <c r="Z170" s="22"/>
      <c r="AA170" s="22"/>
      <c r="AB170" s="22"/>
      <c r="AE170" s="22"/>
      <c r="AF170" s="22"/>
      <c r="AG170" s="22"/>
      <c r="AJ170" s="22"/>
      <c r="AK170" s="22"/>
      <c r="AL170" s="22"/>
    </row>
    <row r="171" spans="1:38" s="18" customFormat="1" ht="12.75">
      <c r="A171" s="35"/>
      <c r="B171" s="31"/>
      <c r="C171" s="41"/>
      <c r="D171" s="12"/>
      <c r="E171" s="13"/>
      <c r="G171" s="22"/>
      <c r="H171" s="33"/>
      <c r="I171" s="34"/>
      <c r="J171" s="22"/>
      <c r="K171" s="33"/>
      <c r="L171" s="34"/>
      <c r="X171" s="22"/>
      <c r="Z171" s="22"/>
      <c r="AA171" s="22"/>
      <c r="AB171" s="22"/>
      <c r="AE171" s="22"/>
      <c r="AF171" s="22"/>
      <c r="AG171" s="22"/>
      <c r="AJ171" s="22"/>
      <c r="AK171" s="22"/>
      <c r="AL171" s="22"/>
    </row>
    <row r="172" spans="1:38" s="18" customFormat="1" ht="12.75">
      <c r="A172" s="35"/>
      <c r="B172" s="31"/>
      <c r="C172" s="41"/>
      <c r="D172" s="12"/>
      <c r="E172" s="13"/>
      <c r="G172" s="22"/>
      <c r="H172" s="33"/>
      <c r="I172" s="34"/>
      <c r="J172" s="22"/>
      <c r="K172" s="33"/>
      <c r="L172" s="34"/>
      <c r="X172" s="22"/>
      <c r="Z172" s="22"/>
      <c r="AA172" s="22"/>
      <c r="AB172" s="22"/>
      <c r="AE172" s="22"/>
      <c r="AF172" s="22"/>
      <c r="AG172" s="22"/>
      <c r="AJ172" s="22"/>
      <c r="AK172" s="22"/>
      <c r="AL172" s="22"/>
    </row>
    <row r="173" spans="1:38" s="18" customFormat="1" ht="12.75">
      <c r="A173" s="35"/>
      <c r="B173" s="31"/>
      <c r="C173" s="41"/>
      <c r="D173" s="12"/>
      <c r="E173" s="13"/>
      <c r="G173" s="22"/>
      <c r="H173" s="33"/>
      <c r="I173" s="34"/>
      <c r="J173" s="22"/>
      <c r="K173" s="33"/>
      <c r="L173" s="34"/>
      <c r="X173" s="22"/>
      <c r="Z173" s="22"/>
      <c r="AA173" s="22"/>
      <c r="AB173" s="22"/>
      <c r="AE173" s="22"/>
      <c r="AF173" s="22"/>
      <c r="AG173" s="22"/>
      <c r="AJ173" s="22"/>
      <c r="AK173" s="22"/>
      <c r="AL173" s="22"/>
    </row>
    <row r="174" spans="1:38" s="18" customFormat="1" ht="12.75">
      <c r="A174" s="35"/>
      <c r="B174" s="31"/>
      <c r="C174" s="41"/>
      <c r="D174" s="12"/>
      <c r="E174" s="13"/>
      <c r="G174" s="22"/>
      <c r="H174" s="33"/>
      <c r="I174" s="34"/>
      <c r="J174" s="22"/>
      <c r="K174" s="33"/>
      <c r="L174" s="34"/>
      <c r="X174" s="22"/>
      <c r="Z174" s="22"/>
      <c r="AA174" s="22"/>
      <c r="AB174" s="22"/>
      <c r="AE174" s="22"/>
      <c r="AF174" s="22"/>
      <c r="AG174" s="22"/>
      <c r="AJ174" s="22"/>
      <c r="AK174" s="22"/>
      <c r="AL174" s="22"/>
    </row>
    <row r="175" spans="1:38" s="18" customFormat="1" ht="12.75">
      <c r="A175" s="35"/>
      <c r="B175" s="31"/>
      <c r="C175" s="41"/>
      <c r="D175" s="12"/>
      <c r="E175" s="13"/>
      <c r="G175" s="22"/>
      <c r="H175" s="33"/>
      <c r="I175" s="34"/>
      <c r="J175" s="22"/>
      <c r="K175" s="33"/>
      <c r="L175" s="34"/>
      <c r="X175" s="22"/>
      <c r="Z175" s="22"/>
      <c r="AA175" s="22"/>
      <c r="AB175" s="22"/>
      <c r="AE175" s="22"/>
      <c r="AF175" s="22"/>
      <c r="AG175" s="22"/>
      <c r="AJ175" s="22"/>
      <c r="AK175" s="22"/>
      <c r="AL175" s="22"/>
    </row>
    <row r="176" spans="1:38" s="18" customFormat="1" ht="12.75">
      <c r="A176" s="35"/>
      <c r="B176" s="31"/>
      <c r="C176" s="41"/>
      <c r="D176" s="12"/>
      <c r="E176" s="13"/>
      <c r="G176" s="22"/>
      <c r="H176" s="33"/>
      <c r="I176" s="34"/>
      <c r="J176" s="22"/>
      <c r="K176" s="33"/>
      <c r="L176" s="34"/>
      <c r="X176" s="22"/>
      <c r="Z176" s="22"/>
      <c r="AA176" s="22"/>
      <c r="AB176" s="22"/>
      <c r="AE176" s="22"/>
      <c r="AF176" s="22"/>
      <c r="AG176" s="22"/>
      <c r="AJ176" s="22"/>
      <c r="AK176" s="22"/>
      <c r="AL176" s="22"/>
    </row>
    <row r="177" spans="1:38" s="18" customFormat="1" ht="12.75">
      <c r="A177" s="35"/>
      <c r="B177" s="31"/>
      <c r="C177" s="41"/>
      <c r="D177" s="12"/>
      <c r="E177" s="13"/>
      <c r="G177" s="22"/>
      <c r="H177" s="33"/>
      <c r="I177" s="34"/>
      <c r="J177" s="22"/>
      <c r="K177" s="33"/>
      <c r="L177" s="34"/>
      <c r="X177" s="22"/>
      <c r="Z177" s="22"/>
      <c r="AA177" s="22"/>
      <c r="AB177" s="22"/>
      <c r="AE177" s="22"/>
      <c r="AF177" s="22"/>
      <c r="AG177" s="22"/>
      <c r="AJ177" s="22"/>
      <c r="AK177" s="22"/>
      <c r="AL177" s="22"/>
    </row>
    <row r="178" spans="1:38" s="18" customFormat="1" ht="12.75">
      <c r="A178" s="35"/>
      <c r="B178" s="31"/>
      <c r="C178" s="41"/>
      <c r="D178" s="12"/>
      <c r="E178" s="13"/>
      <c r="G178" s="22"/>
      <c r="H178" s="33"/>
      <c r="I178" s="34"/>
      <c r="J178" s="22"/>
      <c r="K178" s="33"/>
      <c r="L178" s="34"/>
      <c r="X178" s="22"/>
      <c r="Z178" s="22"/>
      <c r="AA178" s="22"/>
      <c r="AB178" s="22"/>
      <c r="AE178" s="22"/>
      <c r="AF178" s="22"/>
      <c r="AG178" s="22"/>
      <c r="AJ178" s="22"/>
      <c r="AK178" s="22"/>
      <c r="AL178" s="22"/>
    </row>
    <row r="179" spans="1:38" s="18" customFormat="1" ht="12.75">
      <c r="A179" s="35"/>
      <c r="B179" s="31"/>
      <c r="C179" s="41"/>
      <c r="D179" s="12"/>
      <c r="E179" s="13"/>
      <c r="G179" s="22"/>
      <c r="H179" s="33"/>
      <c r="I179" s="34"/>
      <c r="J179" s="22"/>
      <c r="K179" s="33"/>
      <c r="L179" s="34"/>
      <c r="X179" s="22"/>
      <c r="Z179" s="22"/>
      <c r="AA179" s="22"/>
      <c r="AB179" s="22"/>
      <c r="AE179" s="22"/>
      <c r="AF179" s="22"/>
      <c r="AG179" s="22"/>
      <c r="AJ179" s="22"/>
      <c r="AK179" s="22"/>
      <c r="AL179" s="22"/>
    </row>
    <row r="180" spans="1:38" s="18" customFormat="1" ht="12.75">
      <c r="A180" s="35"/>
      <c r="B180" s="31"/>
      <c r="C180" s="41"/>
      <c r="D180" s="12"/>
      <c r="E180" s="13"/>
      <c r="G180" s="22"/>
      <c r="H180" s="33"/>
      <c r="I180" s="34"/>
      <c r="J180" s="22"/>
      <c r="K180" s="33"/>
      <c r="L180" s="34"/>
      <c r="X180" s="22"/>
      <c r="Z180" s="22"/>
      <c r="AA180" s="22"/>
      <c r="AB180" s="22"/>
      <c r="AE180" s="22"/>
      <c r="AF180" s="22"/>
      <c r="AG180" s="22"/>
      <c r="AJ180" s="22"/>
      <c r="AK180" s="22"/>
      <c r="AL180" s="22"/>
    </row>
    <row r="181" spans="1:38" s="18" customFormat="1" ht="12.75">
      <c r="A181" s="35"/>
      <c r="B181" s="31"/>
      <c r="C181" s="41"/>
      <c r="D181" s="12"/>
      <c r="E181" s="13"/>
      <c r="G181" s="22"/>
      <c r="H181" s="33"/>
      <c r="I181" s="34"/>
      <c r="J181" s="22"/>
      <c r="K181" s="33"/>
      <c r="L181" s="34"/>
      <c r="X181" s="22"/>
      <c r="Z181" s="22"/>
      <c r="AA181" s="22"/>
      <c r="AB181" s="22"/>
      <c r="AE181" s="22"/>
      <c r="AF181" s="22"/>
      <c r="AG181" s="22"/>
      <c r="AJ181" s="22"/>
      <c r="AK181" s="22"/>
      <c r="AL181" s="22"/>
    </row>
    <row r="182" spans="1:38" s="18" customFormat="1" ht="12.75">
      <c r="A182" s="35"/>
      <c r="B182" s="31"/>
      <c r="C182" s="41"/>
      <c r="D182" s="12"/>
      <c r="E182" s="13"/>
      <c r="G182" s="22"/>
      <c r="H182" s="33"/>
      <c r="I182" s="34"/>
      <c r="J182" s="22"/>
      <c r="K182" s="33"/>
      <c r="L182" s="34"/>
      <c r="X182" s="22"/>
      <c r="Z182" s="22"/>
      <c r="AA182" s="22"/>
      <c r="AB182" s="22"/>
      <c r="AE182" s="22"/>
      <c r="AF182" s="22"/>
      <c r="AG182" s="22"/>
      <c r="AJ182" s="22"/>
      <c r="AK182" s="22"/>
      <c r="AL182" s="22"/>
    </row>
    <row r="183" spans="1:38" s="18" customFormat="1" ht="12.75">
      <c r="A183" s="35"/>
      <c r="B183" s="31"/>
      <c r="C183" s="41"/>
      <c r="D183" s="12"/>
      <c r="E183" s="13"/>
      <c r="G183" s="22"/>
      <c r="H183" s="33"/>
      <c r="I183" s="34"/>
      <c r="J183" s="22"/>
      <c r="K183" s="33"/>
      <c r="L183" s="34"/>
      <c r="X183" s="22"/>
      <c r="Z183" s="22"/>
      <c r="AA183" s="22"/>
      <c r="AB183" s="22"/>
      <c r="AE183" s="22"/>
      <c r="AF183" s="22"/>
      <c r="AG183" s="22"/>
      <c r="AJ183" s="22"/>
      <c r="AK183" s="22"/>
      <c r="AL183" s="22"/>
    </row>
    <row r="184" spans="1:38" s="18" customFormat="1" ht="12.75">
      <c r="A184" s="35"/>
      <c r="B184" s="31"/>
      <c r="C184" s="41"/>
      <c r="D184" s="12"/>
      <c r="E184" s="13"/>
      <c r="G184" s="22"/>
      <c r="H184" s="33"/>
      <c r="I184" s="34"/>
      <c r="J184" s="22"/>
      <c r="K184" s="33"/>
      <c r="L184" s="34"/>
      <c r="X184" s="22"/>
      <c r="Z184" s="22"/>
      <c r="AA184" s="22"/>
      <c r="AB184" s="22"/>
      <c r="AE184" s="22"/>
      <c r="AF184" s="22"/>
      <c r="AG184" s="22"/>
      <c r="AJ184" s="22"/>
      <c r="AK184" s="22"/>
      <c r="AL184" s="22"/>
    </row>
    <row r="185" spans="1:38" s="18" customFormat="1" ht="12.75">
      <c r="A185" s="35"/>
      <c r="B185" s="31"/>
      <c r="C185" s="41"/>
      <c r="D185" s="12"/>
      <c r="E185" s="13"/>
      <c r="G185" s="22"/>
      <c r="H185" s="33"/>
      <c r="I185" s="34"/>
      <c r="J185" s="22"/>
      <c r="K185" s="33"/>
      <c r="L185" s="34"/>
      <c r="X185" s="22"/>
      <c r="Z185" s="22"/>
      <c r="AA185" s="22"/>
      <c r="AB185" s="22"/>
      <c r="AE185" s="22"/>
      <c r="AF185" s="22"/>
      <c r="AG185" s="22"/>
      <c r="AJ185" s="22"/>
      <c r="AK185" s="22"/>
      <c r="AL185" s="22"/>
    </row>
    <row r="186" spans="1:38" s="18" customFormat="1" ht="12.75">
      <c r="A186" s="35"/>
      <c r="B186" s="31"/>
      <c r="C186" s="41"/>
      <c r="D186" s="12"/>
      <c r="E186" s="13"/>
      <c r="G186" s="22"/>
      <c r="H186" s="33"/>
      <c r="I186" s="34"/>
      <c r="J186" s="22"/>
      <c r="K186" s="33"/>
      <c r="L186" s="34"/>
      <c r="X186" s="22"/>
      <c r="Z186" s="22"/>
      <c r="AA186" s="22"/>
      <c r="AB186" s="22"/>
      <c r="AE186" s="22"/>
      <c r="AF186" s="22"/>
      <c r="AG186" s="22"/>
      <c r="AJ186" s="22"/>
      <c r="AK186" s="22"/>
      <c r="AL186" s="22"/>
    </row>
    <row r="187" spans="1:38" s="18" customFormat="1" ht="12.75">
      <c r="A187" s="35"/>
      <c r="B187" s="31"/>
      <c r="C187" s="41"/>
      <c r="D187" s="12"/>
      <c r="E187" s="13"/>
      <c r="G187" s="22"/>
      <c r="H187" s="33"/>
      <c r="I187" s="34"/>
      <c r="J187" s="22"/>
      <c r="K187" s="33"/>
      <c r="L187" s="34"/>
      <c r="X187" s="22"/>
      <c r="Z187" s="22"/>
      <c r="AA187" s="22"/>
      <c r="AB187" s="22"/>
      <c r="AE187" s="22"/>
      <c r="AF187" s="22"/>
      <c r="AG187" s="22"/>
      <c r="AJ187" s="22"/>
      <c r="AK187" s="22"/>
      <c r="AL187" s="22"/>
    </row>
    <row r="188" spans="1:38" s="18" customFormat="1" ht="12.75">
      <c r="A188" s="35"/>
      <c r="B188" s="31"/>
      <c r="C188" s="41"/>
      <c r="D188" s="12"/>
      <c r="E188" s="13"/>
      <c r="G188" s="22"/>
      <c r="H188" s="33"/>
      <c r="I188" s="34"/>
      <c r="J188" s="22"/>
      <c r="K188" s="33"/>
      <c r="L188" s="34"/>
      <c r="X188" s="22"/>
      <c r="Z188" s="22"/>
      <c r="AA188" s="22"/>
      <c r="AB188" s="22"/>
      <c r="AE188" s="22"/>
      <c r="AF188" s="22"/>
      <c r="AG188" s="22"/>
      <c r="AJ188" s="22"/>
      <c r="AK188" s="22"/>
      <c r="AL188" s="22"/>
    </row>
    <row r="189" spans="1:38" s="18" customFormat="1" ht="12.75">
      <c r="A189" s="35"/>
      <c r="B189" s="31"/>
      <c r="C189" s="41"/>
      <c r="D189" s="12"/>
      <c r="E189" s="13"/>
      <c r="G189" s="22"/>
      <c r="H189" s="33"/>
      <c r="I189" s="34"/>
      <c r="J189" s="22"/>
      <c r="K189" s="33"/>
      <c r="L189" s="34"/>
      <c r="X189" s="22"/>
      <c r="Z189" s="22"/>
      <c r="AA189" s="22"/>
      <c r="AB189" s="22"/>
      <c r="AE189" s="22"/>
      <c r="AF189" s="22"/>
      <c r="AG189" s="22"/>
      <c r="AJ189" s="22"/>
      <c r="AK189" s="22"/>
      <c r="AL189" s="22"/>
    </row>
    <row r="190" spans="1:38" s="18" customFormat="1" ht="12.75">
      <c r="A190" s="35"/>
      <c r="B190" s="31"/>
      <c r="C190" s="41"/>
      <c r="D190" s="12"/>
      <c r="E190" s="13"/>
      <c r="G190" s="22"/>
      <c r="H190" s="33"/>
      <c r="I190" s="34"/>
      <c r="J190" s="22"/>
      <c r="K190" s="33"/>
      <c r="L190" s="34"/>
      <c r="X190" s="22"/>
      <c r="Z190" s="22"/>
      <c r="AA190" s="22"/>
      <c r="AB190" s="22"/>
      <c r="AE190" s="22"/>
      <c r="AF190" s="22"/>
      <c r="AG190" s="22"/>
      <c r="AJ190" s="22"/>
      <c r="AK190" s="22"/>
      <c r="AL190" s="22"/>
    </row>
    <row r="191" spans="1:38" s="18" customFormat="1" ht="12.75">
      <c r="A191" s="35"/>
      <c r="B191" s="31"/>
      <c r="C191" s="41"/>
      <c r="D191" s="12"/>
      <c r="E191" s="13"/>
      <c r="G191" s="22"/>
      <c r="H191" s="33"/>
      <c r="I191" s="34"/>
      <c r="J191" s="22"/>
      <c r="K191" s="33"/>
      <c r="L191" s="34"/>
      <c r="X191" s="22"/>
      <c r="Z191" s="22"/>
      <c r="AA191" s="22"/>
      <c r="AB191" s="22"/>
      <c r="AE191" s="22"/>
      <c r="AF191" s="22"/>
      <c r="AG191" s="22"/>
      <c r="AJ191" s="22"/>
      <c r="AK191" s="22"/>
      <c r="AL191" s="22"/>
    </row>
    <row r="192" spans="1:38" s="18" customFormat="1" ht="12.75">
      <c r="A192" s="35"/>
      <c r="B192" s="31"/>
      <c r="C192" s="41"/>
      <c r="D192" s="12"/>
      <c r="E192" s="13"/>
      <c r="G192" s="22"/>
      <c r="H192" s="33"/>
      <c r="I192" s="34"/>
      <c r="J192" s="22"/>
      <c r="K192" s="33"/>
      <c r="L192" s="34"/>
      <c r="X192" s="22"/>
      <c r="Z192" s="22"/>
      <c r="AA192" s="22"/>
      <c r="AB192" s="22"/>
      <c r="AE192" s="22"/>
      <c r="AF192" s="22"/>
      <c r="AG192" s="22"/>
      <c r="AJ192" s="22"/>
      <c r="AK192" s="22"/>
      <c r="AL192" s="22"/>
    </row>
    <row r="193" spans="1:38" s="18" customFormat="1" ht="12.75">
      <c r="A193" s="35"/>
      <c r="B193" s="31"/>
      <c r="C193" s="41"/>
      <c r="D193" s="12"/>
      <c r="E193" s="13"/>
      <c r="G193" s="22"/>
      <c r="H193" s="33"/>
      <c r="I193" s="34"/>
      <c r="J193" s="22"/>
      <c r="K193" s="33"/>
      <c r="L193" s="34"/>
      <c r="X193" s="22"/>
      <c r="Z193" s="22"/>
      <c r="AA193" s="22"/>
      <c r="AB193" s="22"/>
      <c r="AE193" s="22"/>
      <c r="AF193" s="22"/>
      <c r="AG193" s="22"/>
      <c r="AJ193" s="22"/>
      <c r="AK193" s="22"/>
      <c r="AL193" s="22"/>
    </row>
    <row r="194" spans="1:38" s="18" customFormat="1" ht="12.75">
      <c r="A194" s="35"/>
      <c r="B194" s="31"/>
      <c r="C194" s="41"/>
      <c r="D194" s="12"/>
      <c r="E194" s="13"/>
      <c r="G194" s="22"/>
      <c r="H194" s="33"/>
      <c r="I194" s="34"/>
      <c r="J194" s="22"/>
      <c r="K194" s="33"/>
      <c r="L194" s="34"/>
      <c r="X194" s="22"/>
      <c r="Z194" s="22"/>
      <c r="AA194" s="22"/>
      <c r="AB194" s="22"/>
      <c r="AE194" s="22"/>
      <c r="AF194" s="22"/>
      <c r="AG194" s="22"/>
      <c r="AJ194" s="22"/>
      <c r="AK194" s="22"/>
      <c r="AL194" s="22"/>
    </row>
    <row r="195" spans="1:38" s="18" customFormat="1" ht="12.75">
      <c r="A195" s="35"/>
      <c r="B195" s="31"/>
      <c r="C195" s="41"/>
      <c r="D195" s="12"/>
      <c r="E195" s="13"/>
      <c r="G195" s="22"/>
      <c r="H195" s="33"/>
      <c r="I195" s="34"/>
      <c r="J195" s="22"/>
      <c r="K195" s="33"/>
      <c r="L195" s="34"/>
      <c r="X195" s="22"/>
      <c r="Z195" s="22"/>
      <c r="AA195" s="22"/>
      <c r="AB195" s="22"/>
      <c r="AE195" s="22"/>
      <c r="AF195" s="22"/>
      <c r="AG195" s="22"/>
      <c r="AJ195" s="22"/>
      <c r="AK195" s="22"/>
      <c r="AL195" s="22"/>
    </row>
    <row r="196" spans="1:38" s="18" customFormat="1" ht="12.75">
      <c r="A196" s="35"/>
      <c r="B196" s="31"/>
      <c r="C196" s="41"/>
      <c r="D196" s="12"/>
      <c r="E196" s="13"/>
      <c r="G196" s="22"/>
      <c r="H196" s="33"/>
      <c r="I196" s="34"/>
      <c r="J196" s="22"/>
      <c r="K196" s="33"/>
      <c r="L196" s="34"/>
      <c r="X196" s="22"/>
      <c r="Z196" s="22"/>
      <c r="AA196" s="22"/>
      <c r="AB196" s="22"/>
      <c r="AE196" s="22"/>
      <c r="AF196" s="22"/>
      <c r="AG196" s="22"/>
      <c r="AJ196" s="22"/>
      <c r="AK196" s="22"/>
      <c r="AL196" s="22"/>
    </row>
    <row r="197" spans="1:38" s="18" customFormat="1" ht="12.75">
      <c r="A197" s="35"/>
      <c r="B197" s="31"/>
      <c r="C197" s="41"/>
      <c r="D197" s="12"/>
      <c r="E197" s="13"/>
      <c r="G197" s="22"/>
      <c r="H197" s="33"/>
      <c r="I197" s="34"/>
      <c r="J197" s="22"/>
      <c r="K197" s="33"/>
      <c r="L197" s="34"/>
      <c r="X197" s="22"/>
      <c r="Z197" s="22"/>
      <c r="AA197" s="22"/>
      <c r="AB197" s="22"/>
      <c r="AE197" s="22"/>
      <c r="AF197" s="22"/>
      <c r="AG197" s="22"/>
      <c r="AJ197" s="22"/>
      <c r="AK197" s="22"/>
      <c r="AL197" s="22"/>
    </row>
    <row r="198" spans="1:38" s="18" customFormat="1" ht="12.75">
      <c r="A198" s="35"/>
      <c r="B198" s="31"/>
      <c r="C198" s="41"/>
      <c r="D198" s="12"/>
      <c r="E198" s="13"/>
      <c r="G198" s="22"/>
      <c r="H198" s="33"/>
      <c r="I198" s="34"/>
      <c r="J198" s="22"/>
      <c r="K198" s="33"/>
      <c r="L198" s="34"/>
      <c r="X198" s="22"/>
      <c r="Z198" s="22"/>
      <c r="AA198" s="22"/>
      <c r="AB198" s="22"/>
      <c r="AE198" s="22"/>
      <c r="AF198" s="22"/>
      <c r="AG198" s="22"/>
      <c r="AJ198" s="22"/>
      <c r="AK198" s="22"/>
      <c r="AL198" s="22"/>
    </row>
    <row r="199" spans="1:38" s="18" customFormat="1" ht="12.75">
      <c r="A199" s="35"/>
      <c r="B199" s="31"/>
      <c r="C199" s="41"/>
      <c r="D199" s="12"/>
      <c r="E199" s="13"/>
      <c r="G199" s="22"/>
      <c r="H199" s="33"/>
      <c r="I199" s="34"/>
      <c r="J199" s="22"/>
      <c r="K199" s="33"/>
      <c r="L199" s="34"/>
      <c r="X199" s="22"/>
      <c r="Z199" s="22"/>
      <c r="AA199" s="22"/>
      <c r="AB199" s="22"/>
      <c r="AE199" s="22"/>
      <c r="AF199" s="22"/>
      <c r="AG199" s="22"/>
      <c r="AJ199" s="22"/>
      <c r="AK199" s="22"/>
      <c r="AL199" s="22"/>
    </row>
    <row r="200" spans="1:38" s="18" customFormat="1" ht="12.75">
      <c r="A200" s="35"/>
      <c r="B200" s="31"/>
      <c r="C200" s="41"/>
      <c r="D200" s="12"/>
      <c r="E200" s="13"/>
      <c r="G200" s="22"/>
      <c r="H200" s="33"/>
      <c r="I200" s="34"/>
      <c r="J200" s="22"/>
      <c r="K200" s="33"/>
      <c r="L200" s="34"/>
      <c r="X200" s="22"/>
      <c r="Z200" s="22"/>
      <c r="AA200" s="22"/>
      <c r="AB200" s="22"/>
      <c r="AE200" s="22"/>
      <c r="AF200" s="22"/>
      <c r="AG200" s="22"/>
      <c r="AJ200" s="22"/>
      <c r="AK200" s="22"/>
      <c r="AL200" s="22"/>
    </row>
    <row r="201" spans="1:38" s="18" customFormat="1" ht="12.75">
      <c r="A201" s="35"/>
      <c r="B201" s="31"/>
      <c r="C201" s="41"/>
      <c r="D201" s="12"/>
      <c r="E201" s="13"/>
      <c r="G201" s="22"/>
      <c r="H201" s="33"/>
      <c r="I201" s="34"/>
      <c r="J201" s="22"/>
      <c r="K201" s="33"/>
      <c r="L201" s="34"/>
      <c r="X201" s="22"/>
      <c r="Z201" s="22"/>
      <c r="AA201" s="22"/>
      <c r="AB201" s="22"/>
      <c r="AE201" s="22"/>
      <c r="AF201" s="22"/>
      <c r="AG201" s="22"/>
      <c r="AJ201" s="22"/>
      <c r="AK201" s="22"/>
      <c r="AL201" s="22"/>
    </row>
    <row r="202" spans="1:38" s="18" customFormat="1" ht="12.75">
      <c r="A202" s="35"/>
      <c r="B202" s="31"/>
      <c r="C202" s="41"/>
      <c r="D202" s="12"/>
      <c r="E202" s="13"/>
      <c r="G202" s="22"/>
      <c r="H202" s="33"/>
      <c r="I202" s="34"/>
      <c r="J202" s="22"/>
      <c r="K202" s="33"/>
      <c r="L202" s="34"/>
      <c r="X202" s="22"/>
      <c r="Z202" s="22"/>
      <c r="AA202" s="22"/>
      <c r="AB202" s="22"/>
      <c r="AE202" s="22"/>
      <c r="AF202" s="22"/>
      <c r="AG202" s="22"/>
      <c r="AJ202" s="22"/>
      <c r="AK202" s="22"/>
      <c r="AL202" s="22"/>
    </row>
    <row r="203" spans="1:38" s="18" customFormat="1" ht="12.75">
      <c r="A203" s="35"/>
      <c r="B203" s="31"/>
      <c r="C203" s="41"/>
      <c r="D203" s="12"/>
      <c r="E203" s="13"/>
      <c r="G203" s="22"/>
      <c r="H203" s="33"/>
      <c r="I203" s="34"/>
      <c r="J203" s="22"/>
      <c r="K203" s="33"/>
      <c r="L203" s="34"/>
      <c r="X203" s="22"/>
      <c r="Z203" s="22"/>
      <c r="AA203" s="22"/>
      <c r="AB203" s="22"/>
      <c r="AE203" s="22"/>
      <c r="AF203" s="22"/>
      <c r="AG203" s="22"/>
      <c r="AJ203" s="22"/>
      <c r="AK203" s="22"/>
      <c r="AL203" s="22"/>
    </row>
  </sheetData>
  <sheetProtection selectLockedCells="1" selectUnlockedCells="1"/>
  <mergeCells count="8">
    <mergeCell ref="M13:R13"/>
    <mergeCell ref="U13:V13"/>
    <mergeCell ref="AA13:AB13"/>
    <mergeCell ref="AF13:AG13"/>
    <mergeCell ref="AK13:AL13"/>
    <mergeCell ref="A88:R88"/>
    <mergeCell ref="A89:R89"/>
    <mergeCell ref="A90:R90"/>
  </mergeCells>
  <printOptions/>
  <pageMargins left="0.7480314960629921" right="0.1968503937007874" top="0.11811023622047245" bottom="0.11811023622047245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2014-02-26T15:48:50Z</cp:lastPrinted>
  <dcterms:created xsi:type="dcterms:W3CDTF">2013-08-19T11:45:16Z</dcterms:created>
  <dcterms:modified xsi:type="dcterms:W3CDTF">2014-07-03T14:15:57Z</dcterms:modified>
  <cp:category/>
  <cp:version/>
  <cp:contentType/>
  <cp:contentStatus/>
</cp:coreProperties>
</file>